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7230"/>
  </bookViews>
  <sheets>
    <sheet name="Норматив с целевыми статьями" sheetId="3" r:id="rId1"/>
  </sheets>
  <definedNames>
    <definedName name="_xlnm._FilterDatabase" localSheetId="0" hidden="1">'Норматив с целевыми статьями'!$A$7:$N$44</definedName>
    <definedName name="_xlnm.Print_Titles" localSheetId="0">'Норматив с целевыми статьями'!$7:$7</definedName>
    <definedName name="_xlnm.Print_Area" localSheetId="0">'Норматив с целевыми статьями'!$A$1:$J$39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3" l="1"/>
  <c r="G34" i="3" l="1"/>
  <c r="G14" i="3" s="1"/>
  <c r="H34" i="3"/>
  <c r="H14" i="3" s="1"/>
  <c r="F34" i="3"/>
  <c r="F14" i="3" s="1"/>
  <c r="G24" i="3"/>
  <c r="H24" i="3"/>
  <c r="F24" i="3"/>
  <c r="G19" i="3"/>
  <c r="H19" i="3"/>
  <c r="F19" i="3"/>
  <c r="G8" i="3"/>
  <c r="H8" i="3"/>
  <c r="F8" i="3"/>
  <c r="F11" i="3"/>
  <c r="H35" i="3" l="1"/>
  <c r="G35" i="3"/>
  <c r="G9" i="3"/>
  <c r="H9" i="3"/>
  <c r="F9" i="3" l="1"/>
  <c r="G11" i="3" l="1"/>
  <c r="H11" i="3"/>
  <c r="G26" i="3" l="1"/>
  <c r="H26" i="3"/>
  <c r="F26" i="3" l="1"/>
  <c r="G15" i="3" l="1"/>
  <c r="H15" i="3"/>
  <c r="F15" i="3"/>
</calcChain>
</file>

<file path=xl/sharedStrings.xml><?xml version="1.0" encoding="utf-8"?>
<sst xmlns="http://schemas.openxmlformats.org/spreadsheetml/2006/main" count="164" uniqueCount="133">
  <si>
    <t>Вид (группа, подгруппа) затрат</t>
  </si>
  <si>
    <t>Порядок расчета нормативных затрат</t>
  </si>
  <si>
    <t>2</t>
  </si>
  <si>
    <t>№ пп</t>
  </si>
  <si>
    <t>тыс.руб.</t>
  </si>
  <si>
    <t>ц/ст</t>
  </si>
  <si>
    <t>КОСГУ</t>
  </si>
  <si>
    <t>3</t>
  </si>
  <si>
    <t>Примечание</t>
  </si>
  <si>
    <t>4</t>
  </si>
  <si>
    <t>Индекс на 2027</t>
  </si>
  <si>
    <t>2027 год</t>
  </si>
  <si>
    <t>Факт
2023
(2022)</t>
  </si>
  <si>
    <t>Затраты на информационно-коммуникационные технологии</t>
  </si>
  <si>
    <t>Затраты на содержание имущества</t>
  </si>
  <si>
    <t>1.2.1.</t>
  </si>
  <si>
    <t>2.</t>
  </si>
  <si>
    <t>2.1.</t>
  </si>
  <si>
    <t>Затраты на услуги связи</t>
  </si>
  <si>
    <t>2.1.1.</t>
  </si>
  <si>
    <t xml:space="preserve">Затраты на оплаты услуг почтовой связи </t>
  </si>
  <si>
    <t>2.1.2.</t>
  </si>
  <si>
    <t>2.2.</t>
  </si>
  <si>
    <t>Затраты на коммунальные услуги</t>
  </si>
  <si>
    <t>2.3.</t>
  </si>
  <si>
    <t>2.3.1.</t>
  </si>
  <si>
    <t>Затраты на техническое обслуживание и ремонт комплексов средств охраны (пожарная, охранная сигнализации, система видеонаблюдения, тревожная кнопка)</t>
  </si>
  <si>
    <t>2.3.2.</t>
  </si>
  <si>
    <t>2.3.3.</t>
  </si>
  <si>
    <t>Затраты на дератизацию и дезинсекцию</t>
  </si>
  <si>
    <t>2.3.4.</t>
  </si>
  <si>
    <t>Затраты на содержание общедолевого имущества</t>
  </si>
  <si>
    <t>Затраты на вывоз и размещение твердых бытовых отходов</t>
  </si>
  <si>
    <t>2.4.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</si>
  <si>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</t>
  </si>
  <si>
    <t>2.4.1.</t>
  </si>
  <si>
    <t>Затраты на оплату типографских работ и услуг, включая приобретение периодических печатных изданий</t>
  </si>
  <si>
    <t>2.4.3.</t>
  </si>
  <si>
    <t>2.4.4.</t>
  </si>
  <si>
    <t>2.4.5.</t>
  </si>
  <si>
    <t>2.4.1.1.</t>
  </si>
  <si>
    <t>2.4.2.</t>
  </si>
  <si>
    <t>Затраты на оплату труда независимых экспертов</t>
  </si>
  <si>
    <t>2.4.6.</t>
  </si>
  <si>
    <t>Затраты по архивной обработке и уничтожению документов</t>
  </si>
  <si>
    <t>2.5.</t>
  </si>
  <si>
    <t>2.5.1.</t>
  </si>
  <si>
    <t>Затраты на приобретение бланочной продукции</t>
  </si>
  <si>
    <t>Затраты на приобретение канцелярских принадлежностей</t>
  </si>
  <si>
    <t>Расчет нормативных затрат на приобретение канцелярских принадлежностей осуществляется по формуле: 
 НЗканц = Чр x Нц канц,                                                     
где: НЗканц - нормативные затраты на приобретение канцелярских принадлежностей;
Чр - расчетная численность работников;
Нц канц - норматив цены набора канцелярских принадлежностей для одного работника.</t>
  </si>
  <si>
    <t>Затраты на приобретение хозяйственных товаров и принадлежностей</t>
  </si>
  <si>
    <t>Принятые сокращения:</t>
  </si>
  <si>
    <t>9950096170</t>
  </si>
  <si>
    <t>346</t>
  </si>
  <si>
    <t>9950000090</t>
  </si>
  <si>
    <t>221</t>
  </si>
  <si>
    <t>223</t>
  </si>
  <si>
    <t>225</t>
  </si>
  <si>
    <t>226</t>
  </si>
  <si>
    <t>346, 349</t>
  </si>
  <si>
    <t>226 КВР 244 0705</t>
  </si>
  <si>
    <t>1.1.</t>
  </si>
  <si>
    <t>1.1.1.</t>
  </si>
  <si>
    <t>Приложение 1.1.1</t>
  </si>
  <si>
    <t>1.2.</t>
  </si>
  <si>
    <t>Приложение 1.2.3</t>
  </si>
  <si>
    <t>Приложение 2.1.2</t>
  </si>
  <si>
    <t>Приложение 2.1.1</t>
  </si>
  <si>
    <t>Приложение 2.2</t>
  </si>
  <si>
    <t>Приложение 2.3.3</t>
  </si>
  <si>
    <t>Приложение 2.4.1.2</t>
  </si>
  <si>
    <t>Приложение 2.4.5</t>
  </si>
  <si>
    <t>Приложение 2.4.6</t>
  </si>
  <si>
    <t>Приложение 2.4.7</t>
  </si>
  <si>
    <t>Приложение 2.6.1</t>
  </si>
  <si>
    <t>Приложение 2.6.2</t>
  </si>
  <si>
    <t>Приложение 2.6.3</t>
  </si>
  <si>
    <t xml:space="preserve">Затраты на оказание услуг по созданию материалов о деятельности Комитета по развитию транспортной инфраструктуры Санкт-Петербурга для обеспечения функционирования портала Комитета и размещения созданных материалов в средствах массовой информации </t>
  </si>
  <si>
    <t xml:space="preserve">Приложение 2.3.1
</t>
  </si>
  <si>
    <t xml:space="preserve">Приложение 2.3.9
</t>
  </si>
  <si>
    <t>Приложение 2.4.10</t>
  </si>
  <si>
    <t xml:space="preserve">Приложение 2.3.10
</t>
  </si>
  <si>
    <t>Закон 44-ФЗ - Федеральный закон от 05.04.2013 № 44-ФЗ"О контрактной системе в сфере закупок товаров, работ, услуг для обеспечения государственных и муниципальных нужд"
Общие правила -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и муниципальных органов, определенных в соответствии с Бюджетным кодексом Российской Федерации наиболее значимых учреждений науки, образования, культуры и здравоохранения, включая соответственно территориальные органы и подведомственные казенные учреждения, а также Государственной корпорации по атомной энергии"Росатом», Государственной корпорации по космической деятельности"Роскосмос"и подведомственных им организаций, утвержденные постановлением Правительства Российской Федерации от 13.10.2014 № 1047</t>
  </si>
  <si>
    <t>Значение нормативных затрат,
тыс. руб. в год</t>
  </si>
  <si>
    <t>Затраты на приобретение материальных запасов 
в сфере информационно-коммуникационных технологий</t>
  </si>
  <si>
    <t>Затраты на приобретение деталей для содержания принтеров, многофункциональных устройств 
и копировальных аппаратов (оргтехники)</t>
  </si>
  <si>
    <t>Прочие затраты (в том числе затраты на закупку товаров, работ
и услуг в целях оказания государственных услуг (выполнения работ) и реализации государственных функций), не указанные в подпунктах "а" - "ж" пункта 6 Общих правил</t>
  </si>
  <si>
    <t>Расчет нормативных затрат  на вывоз и размещение твердых бытовых отходов (Зтбо) осуществляется по формуле:                                                                      
Зтбо = Qтбо х Pтбо, где:  
Qтбо - количество куб. м ТБО в год;
Pтбо - цена вывоза 1 куб. м ТБО.</t>
  </si>
  <si>
    <t>Затраты на участие в семинарах и консультационно-информационные услуги</t>
  </si>
  <si>
    <t>Расчет нормативных затрат по архивной обработке и уничтожению документов осуществляются по формуле:
НЗарх =                   Qархi × Pархi, где: 
НЗарх - затраты по архивной обработке и уничтожению документов;
Qархi - количество i-ых услуг по архивной обработке и уничтожению документов;
Pархi - цена i-ых услуг по архивной обработке и уничтожению документов, определяемая в соответствии с положениями статьи 22 Закона 44-ФЗ, рассчитываемая на очередной финансовый год и на плановый период;
i - тип услуг по архивной обработке и уничтожению документов.</t>
  </si>
  <si>
    <t>Расчет затрат на информационно-коммуникационные технологии осуществляется исходя из следующих групп затрат:
затраты на приобретение прочих работ и услуг, не относящихся к затратам на услуги связи, аренду и содержание имущества;
затраты на приобретение материальных запасов в сфере информационно-коммуникационных технологий.</t>
  </si>
  <si>
    <t>2028 год</t>
  </si>
  <si>
    <t>Индекс на 2028</t>
  </si>
  <si>
    <t>Затраты на приобретение материальных запасов, не отнесенные к затратам, указанным в подпунктах "а"-"ж" пункта 6 Общих правил</t>
  </si>
  <si>
    <t>Расчет нормативных затрат оплату типографских работ и услуг, включая приобретение периодических печатных изданий:
затраты на оплату типографских работ и услуг.</t>
  </si>
  <si>
    <t xml:space="preserve">Затраты на оплату типографских работ и услуг </t>
  </si>
  <si>
    <t>Расчет нормативных затрат на услуги связи осуществляется исходя 
из следующих подгрупп затрат:
затраты на оплату услуг почтовой связи;
затраты на оплату услуг специальной связи.</t>
  </si>
  <si>
    <t>Затраты на оплату услуг специальной связи</t>
  </si>
  <si>
    <t>Затраты на приобретение прочих работ и услуг, 
не относящихся к затратам на услуги связи, аренду и содержание имущества</t>
  </si>
  <si>
    <t>Затраты на оказание услуг по организации, подготовке и проведению мероприятий, посвященных празднованию дня работников дорожного хозяйства</t>
  </si>
  <si>
    <t>1.</t>
  </si>
  <si>
    <t>Нормативные затраты на обеспечение функций
Комитета по развитию транспортной инфраструктуры Санкт-Петербурга
на 2027 год и на плановый период 2028 и 2029 годов</t>
  </si>
  <si>
    <t>2029 год</t>
  </si>
  <si>
    <t>Иные затраты, относящиеся к затратам на приобретение материальных запасов в сфере информационно-коммуникационных технологий</t>
  </si>
  <si>
    <t>Расчет нормативных затрат на приобретение прочих работ и услуг, 
не относящихся к затратам 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обеспечения.</t>
  </si>
  <si>
    <t>Расчет нормативных затрат на приобретение материальных запасов в сфере информационно-коммуникационных технологий осуществляется исходя 
из следующих подгрупп затрат:
затраты на приобретение деталей для содержания принтеров, многофункциональных устройств и копировальных аппаратов (оргтехники);
иные затраты, относящиеся к затратам на приобретение материальных запасов в сфере информационно-коммуникационных технологий.</t>
  </si>
  <si>
    <t>1.2.2.</t>
  </si>
  <si>
    <t>2.5.2.</t>
  </si>
  <si>
    <t>2.5.3.</t>
  </si>
  <si>
    <t>Индекс на 2029</t>
  </si>
  <si>
    <t>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</t>
  </si>
  <si>
    <t>Приложение  № 1
к распоряжению Комитета по развитию транспортной 
инфраструктуры Санкт-Петербурга  
от ___________ № ____________</t>
  </si>
  <si>
    <t>Расчет нормативных затрат на приобретение деталей для содержания оргтехники (принтеров, многофункциональных устройств и копировальных аппаратов) осуществляется по формуле:
НЗдет орг = Нц дет орг x НЗорг,
где: НЗдет орг - нормативные затраты на приобретение деталей для содержания оргтехники (принтеров, многофункциональных устройств 
и копировальных аппаратов);
Нц дет орг - норматив цены приобретения деталей для содержания оргтехники (принтеров, многофункциональных устройств и копировальных аппаратов);
НЗорг - нормативные затраты на приобретение оргтехники (приобретение принтеров, многофункциональных устройств, копировальных аппаратов).
Расчет выполнен по нормативам, утвержденным распоряжением Комитета 
по экономической политике и стратегическому планированию 
Санкт-Петербурга от 15.05.2026 № 42-р "Об утверждении нормативов цены товаров, работ, услуг на 2027 год и на  плановый период 2028 и 2029 годов".</t>
  </si>
  <si>
    <t>Расчет прочих нормативных затрат (в том числе нормативных затрат на закупку товаров, работ и услуг в целях оказания государственных услуг (выполнения работ) и реализации государственных функций), не указанных в подпунктах"а"-"ж" пункта 6 Общих правил, осуществляется исходя из следующих групп затрат:
затраты на услуги связи;
затраты на коммунальные услуги;
затраты на содержание имущества;
затраты на приобретение прочих работ и услуг 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имущества; 
затраты на приобретение материальных запасов, не отнесенные к затратам, указанным 
в подпунктах "а"-"ж"  пункта 6 Общих правил.</t>
  </si>
  <si>
    <t>Расчет нормативных затрат на оплату услуги специальной связи осуществляется 
по формуле:
НЗфс=           Qфсi x Pфсi, где:
НЗфс – нормативные затраты на оплату услуг федеральной фельдъегерской связи;
Qфсi - количество листов (пакетов) планируемой корреспонденции, определяется 
с учетом фактических отправлений за отчетный финансовый год;
Pфсi - цена 1 листа (пакета) планируемой корреспонденции, определяемая 
в соответствии с тарифами на услуги федеральной фельдъегерской связи для лиц 
и органов власти, определенных статьей 2 Закона № 67-ФЗ "О федеральной фельдъегерской связи", утвержденными приказом ГФС России 
и в соответствии с положениями статьи 22 Закона  44-ФЗ и рассчитываемая  на очередной финансовый год и на плановый период;
i - вид корреспонденции.</t>
  </si>
  <si>
    <t>Расчет нормативных затрат на содержание имущества осуществляется исходя 
из следующих подгрупп затрат:
затраты на техническое обслуживание и ремонт комплексов средств охраны (пожарная, охранная сигнализации, система видеонаблюдения, тревожная кнопка);
затраты на дератизацию и дезинсекцию;
затраты на содержание общедолевого имущества; 
затраты на вывоз и размещение твердых бытовых отходов.</t>
  </si>
  <si>
    <t>Расчет нормативных затрат на дератизацию и дезинсекцию
(Здер) осуществляются по формуле:                                                                    
Здер =                  (Qдерi х Pдерi), где:                                                                            
Qдерi – планируемое к приобретению количество i-ых услуг;                                
Pдерi - цена i-ой услуги, определяемая в соответствии с положениями статьи 22 Закона 
44-ФЗ, рассчитываемые  на очередной финансовый год и на плановый период;
i – тип услуги.</t>
  </si>
  <si>
    <t>Расчет нормативных затрат на в семинарах и консультационно-информационные услуги сотрудников Комитета  осуществляется 
по следующей формуле:
НЗскиу=                 Qскиуi x Pскиуi, где:
НЗскиу - нормативные затраты  на участие в семинарах и консультационно-информационные услуги;
Qскиуi - количество работников, направляемых на участие в i-ый вид семинара;
Pскиуi - цена участия 1 работника по i-ому виду семинара, определяемая 
в соответствии с положениями статьи 22 Закона 44-ФЗ и рассчитываемая 
на очередной финансовый год и на плановый период;
i - вид семинара и консультационно-информационных услуг.</t>
  </si>
  <si>
    <t>Расчет нормативных затрат на приобретение материальных запасов, не отнесенных 
к затратам, указанным в подпунктах"а"-"ж"пункта 6 Общих правил, осуществляется исходя из следующих подгрупп затрат:
затраты на приобретение бланочной продукции;
затраты на приобретение канцелярских принадлежностей;
затраты на приобретение хозяйственных товаров и принадлежностей.</t>
  </si>
  <si>
    <t>Расчет нормативных затрат на приобретение бланочной продукции (Зблн) осуществляется по формуле:                                                                                 
НЗблн = Qблн х Pблн + Qппт х Pппт, где:                                                              
Qблн - планируемое к приобретению количество бланочной продукции;
Pблн - цена 1 бланка, определяемая в соответствии с положениями статьи 22 Закона 
44-ФЗ и рассчитываемая  на очередной финансовый год и на плановый период;
Qппт - планируемое к приобретению количество прочей продукции, изготовляемой типографией;
Pппт - цена 1 единицы прочей продукции, изготовляемой типографией, определяемая 
в соответствии с положениями статьи 22 Закона 44-ФЗ и рассчитываемая  на очередной финансовый год и на плановый период.</t>
  </si>
  <si>
    <t>Расчет нормативных затрат на приобретение хозяйственных товаров и принадлежностей осуществляется по формуле:                                                       
НЗхоз = Ппом x Нц хоз x Мхоз,                                                                              
 где: НЗхоз - нормативные затраты на приобретение хозяйственных товаров 
и принадлежностей;
Ппом - площадь обслуживаемых помещений;
Нц хоз - норматив цены набора хозяйственных товаров и принадлежностей в расчете 
на один кв. м обслуживаемых помещений за один месяц обслуживания;
Мхоз - количество месяцев обслуживания помещений.</t>
  </si>
  <si>
    <t>Расчет нормативных затрат на оплату услуг по сопровождению программного обеспечения осуществляется по формуле:
НЗспо=              Pспоi x Qспоi, где:
НЗспо – нормативные затраты на услуги по сопровождению программного обеспечения;
Pспоi - цена сопровождения i-ого программного обеспечения, определяемая согласно перечню работ по сопровождению программного обеспечения 
и нормативным трудозатратам на их выполнение, установленным 
в эксплуатационной документации или утвержденном регламенте выполнения работ 
по сопровождению программного обеспечения, определяемая в соответствии 
с положениями статьи 22 Закона 44-ФЗ, рассчитываемая на очередной финансовый год 
и на плановый период;
Qспоi- количество i-ых иных услуг по сопровождению программного обеспечения;
i - наименование программного обеспечения.</t>
  </si>
  <si>
    <t>Расчет иных нормативных затрат, относящихся к затратам на приобретение материальных хапасов в сфере информиационно-коммуникационных технологий, осуществляется в соответствии с положениями статьи 22 Закона 
44-ФЗ и рассчитываются в ценах на очередной финансовый год и на плановый период.</t>
  </si>
  <si>
    <t>Расчет нормативных затрат на оплату услуг почтовой связи осуществляется по формуле:
НЗпус  =           Qпусi x Pпусi, где:
НЗпус - нормативные затраты на оплату услуг почтовой связи;
Qпусi - планируемое количество i-ых почтовых отправлений в год;
Pпусi - цена 1 i-ого почтового отправления с учетом его веса, определяемое 
в соответствии с тарифами на основные и дополнительные услуги, утвержденными приказом УФПС г. Санкт-Петербурга и Ленинградской области – филиала ФГУП "Почта России"  и в соответствии с положениями статьи 22 Закона 44-ФЗ и рассчитываемая  
на очередной финансовый год и на плановый период; 
i - вид почтового отправления.</t>
  </si>
  <si>
    <t>Расчет нормативных затрат на техническое обслуживание и ремонт комплексов охраны (Зтоко) осуществляются по формуле:                             
Зтоко = Qтоко х Pтоко, где:                                                                           
Qтоко - количество затрат на ремонт и техническое обслуживание комплексов охраны;
Pтоко - цена обслуживания 1 комплекса охраны, определяемая в соответствии 
с положениями статьи 22 Закона 44-ФЗ, рассчитываемые 
на очередной финансовый год и на плановый период.</t>
  </si>
  <si>
    <t>Расчет нормативных затрат на коммунальные услуги включает в себя:
затраты на теплоснабжение;
затраты на водоснабжение и водоотведение;
затраты на газоснабжение;
затраты на электроснабжение.
Расчет нормативных затрат на оплату коммунальных услуг определяются по формуле:                                                                                                                                         
НЗку=              Нцi  × Vкуi, где:                                                                                                                  
НЗку – затраты на оплату коммунальных услуг;
Нцi - норматив цены (тариф на i-ую коммунальную услугу) устанавливается распоряжением Комитета по тарифам Санкт-Петербурга;
Vкуi - норматив количества (объем) потребляемых i-ых коммунальных ресурсов 
в натуральных показателях;
i – тип коммунальных услуг.</t>
  </si>
  <si>
    <t>Расчет нормативных затрат  на содержание общедолевого имущества осуществляется 
по формуле:                                                                                 
Зсои=            Нсоиi  × Vсоиi, где:                                                                               
Зсои – затраты на содержание общедолевого имущества;
Нсоиi - норматив цены (i-ый тариф на содержание общедолевого имущества), устанавливается распоряжением Комитета по тарифам Санкт-Петербурга;
Vсоиi - норматив количества (объем) потребляемых коммунальных ресурсов
 в натуральных показателях;
i – тариф на содержание общедолевого имущества.</t>
  </si>
  <si>
    <t>Расчет нормативных затрат на приобретение прочих работ и услуг, не относящихся 
к затратам на услуги связи, транспортные услуги, оплату расходов по договорам 
об оказании услуг, связанных с проездом и наймом жилого помещения в связи 
с командированием работников, заключаемым со сторонними организациями,
а также к затратам на коммунальные услуги, аренду помещений и оборудования, содержание имущества, осуществляется исходя из следующих подгрупп затрат:
затраты на оплату типографских работ и услуг, включая приобретение периодических печатных изданий;
затраты на участие в семинарах и консультационно-информационные услуги;
затраты на оплату труда независимых экспертов;
затраты по архивной обработке и уничтожению документов; 
затраты на оказание услуг по созданию материалов о деятельности Комитета по развитию транспортной инфраструктуры Санкт-Петербурга для обеспечения функционирования портала Комитета и размещения созданных материалов в средствах массовой информации;
затраты на оказание услуг по организации, подготовке и проведению мероприятий, посвященных празднованию дня работников дорожного хозяйства.</t>
  </si>
  <si>
    <t>Расчет нормативных затрат на оплату типографских работ и услуг осуществляется 
по формуле:                                                                                 
НЗтру =            Qтруi × Pтруi, где:                                                                           
НЗтруi - затраты на оплату типографских работ и услуг;
Qтруi - количество i-ых затрат на оплату типографских работ и услуг;
Pтруi - цена i-ых затрат на оплату типографских работ и услуг, определяемая 
в соответствии с положениями статьи 22 Закона 44-ФЗ; 
и рассчитываемая на очередной финансовый год и на плановый период;
i - тип типографских работ и услуг.</t>
  </si>
  <si>
    <t>Расчет нормативных затрат на оплату труда независимых экспертов
(НЗнэк) осуществляются по следующей формуле: 
НЗнэк = Qк х Qчз х Qнэ х Sнэ х (1 + kстр), где: 
Qк - планируемое в очередном финансовом году количество аттестационных 
и конкурсных комиссий;
Qчз - планируемое в очередном финансовом году количество часов заседаний аттестационных и конкурсных комиссий;
kстр - процентная ставка страхового взноса в государственные внебюджетные фонды 
при оплате труда независимых экспертов на основании гражданско-правовых договоров;
Sнэ - ставка почасовой оплаты труда независимых экспертов, установленная Законом Санкт-Петербурга от 03.03.2010 № 119-45 «О порядке оплаты услуг независимых экспертов, включаемых в составы аттестационной и конкурсной комиссий, образуемых 
в государственном органе Санкт-Петербурга»;
Qнэ - планируемое количество независимых экспертов, включенных  
в аттестационные и конкурсные комиссии.</t>
  </si>
  <si>
    <t>Расчет нормативных затрат осуществляется по формуле:
НЗусмассi=                            Qусмассi x Pусмассi, где:
НЗусмассi – нормативные затраты на оплату работ и услуг по созданию материалов 
о деятельности Комитета для обеспечения функционирования портала Комитета
 и размещения созданных материалов в средствах массовой информации;
Qусмассi - количество i-ых затрат на оплату работ и услуг по созданию материалов 
о деятельности Комитета для обеспечения функционирования портала Комитета 
и размещения созданных материалов в средствах массовой информации;
Pусмассi - цена i-ых затрат на оплату услуг по созданию материалов о деятельности Комитета для обеспечения функционирования портала Комитета 
и размещения созданных материалов в средствах массовой информации , определяемая 
в соответствии с положениями статьи 22 Закона 44-ФЗ и рассчитываемая на очередной финансовый год и на плановый период;
i - тип  услуг.</t>
  </si>
  <si>
    <t>Затраты на оказание услуг по организации, подготовке и проведению мероприятий, посвященных празднованию дня работников дорожного хозяйства, определяются 
в соответствии с положениями статьи 22 Федерального закона № 44-ФЗ 
и рассчитываются в ценах на очередной финансовый год и на плановый период.</t>
  </si>
  <si>
    <t xml:space="preserve">Закон 44-ФЗ - Федеральный закон от 05.04.2013 № 44-ФЗ "О контрактной системе в сфере закупок товаров, работ, услуг для обеспечения государственных и муниципальных нужд".
Общие правила -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
и муниципальных органов, определенных в соответствии с Бюджетным кодексом Российской Федерации наиболее значимых учреждений науки, образования, культуры и здравоохранения, включая соответственно территориальные органы и подведомственные казенные учреждения, а также Государственной корпорации по атомной энергии "Росатом", Государственной корпорации 
по космической деятельности "Роскосмос"и подведомственных им организаций, утвержденные постановлением Правительства Российской Федерации от 13.10.2014 № 1047.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</si>
</sst>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\ _₽"/>
    <numFmt numFmtId="165" formatCode="#,##0\ _₽"/>
    <numFmt numFmtId="166" formatCode="0.0000"/>
    <numFmt numFmtId="167" formatCode="#,##0.0"/>
    <numFmt numFmtId="168" formatCode="#,##0.0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0" borderId="0" xfId="0" applyNumberFormat="1" applyFont="1" applyFill="1" applyAlignment="1">
      <alignment horizontal="center" vertical="center" shrinkToFit="1"/>
    </xf>
    <xf numFmtId="49" fontId="1" fillId="0" borderId="0" xfId="0" applyNumberFormat="1" applyFont="1" applyFill="1" applyAlignment="1">
      <alignment horizontal="center" vertical="top" shrinkToFit="1"/>
    </xf>
    <xf numFmtId="0" fontId="1" fillId="0" borderId="0" xfId="0" applyFont="1" applyFill="1" applyAlignment="1">
      <alignment horizontal="left" vertical="center" wrapText="1" shrinkToFit="1"/>
    </xf>
    <xf numFmtId="164" fontId="1" fillId="0" borderId="0" xfId="0" applyNumberFormat="1" applyFont="1" applyFill="1" applyAlignment="1">
      <alignment horizontal="center" vertical="center" shrinkToFi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top" shrinkToFit="1"/>
    </xf>
    <xf numFmtId="0" fontId="1" fillId="0" borderId="0" xfId="0" applyFont="1" applyFill="1" applyAlignment="1">
      <alignment shrinkToFit="1"/>
    </xf>
    <xf numFmtId="0" fontId="2" fillId="0" borderId="0" xfId="0" applyFont="1" applyFill="1" applyBorder="1" applyAlignment="1">
      <alignment shrinkToFit="1"/>
    </xf>
    <xf numFmtId="0" fontId="1" fillId="0" borderId="0" xfId="0" applyFont="1" applyFill="1" applyBorder="1" applyAlignment="1">
      <alignment shrinkToFit="1"/>
    </xf>
    <xf numFmtId="0" fontId="1" fillId="0" borderId="0" xfId="0" applyFont="1" applyFill="1" applyAlignment="1">
      <alignment horizontal="left" vertical="center" shrinkToFit="1"/>
    </xf>
    <xf numFmtId="0" fontId="1" fillId="0" borderId="0" xfId="0" applyFont="1" applyFill="1" applyAlignment="1">
      <alignment horizontal="right" vertical="top" shrinkToFi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vertical="center" wrapText="1" shrinkToFit="1"/>
    </xf>
    <xf numFmtId="165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center" wrapText="1" shrinkToFit="1"/>
    </xf>
    <xf numFmtId="167" fontId="1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top" shrinkToFit="1"/>
    </xf>
    <xf numFmtId="0" fontId="3" fillId="0" borderId="0" xfId="0" applyFont="1" applyFill="1" applyAlignment="1">
      <alignment shrinkToFit="1"/>
    </xf>
    <xf numFmtId="0" fontId="4" fillId="0" borderId="0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164" fontId="1" fillId="0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center" vertical="top" shrinkToFit="1"/>
    </xf>
    <xf numFmtId="0" fontId="1" fillId="2" borderId="0" xfId="0" applyFont="1" applyFill="1" applyAlignment="1">
      <alignment shrinkToFit="1"/>
    </xf>
    <xf numFmtId="0" fontId="2" fillId="2" borderId="0" xfId="0" applyFont="1" applyFill="1" applyBorder="1" applyAlignment="1">
      <alignment shrinkToFit="1"/>
    </xf>
    <xf numFmtId="0" fontId="1" fillId="2" borderId="0" xfId="0" applyFont="1" applyFill="1" applyBorder="1" applyAlignment="1">
      <alignment shrinkToFit="1"/>
    </xf>
    <xf numFmtId="0" fontId="3" fillId="2" borderId="1" xfId="0" applyFont="1" applyFill="1" applyBorder="1" applyAlignment="1">
      <alignment horizontal="center" vertical="top" shrinkToFit="1"/>
    </xf>
    <xf numFmtId="0" fontId="3" fillId="2" borderId="0" xfId="0" applyFont="1" applyFill="1" applyAlignment="1">
      <alignment shrinkToFit="1"/>
    </xf>
    <xf numFmtId="0" fontId="4" fillId="2" borderId="0" xfId="0" applyFont="1" applyFill="1" applyBorder="1" applyAlignment="1">
      <alignment shrinkToFit="1"/>
    </xf>
    <xf numFmtId="0" fontId="3" fillId="2" borderId="0" xfId="0" applyFont="1" applyFill="1" applyBorder="1" applyAlignment="1">
      <alignment shrinkToFit="1"/>
    </xf>
    <xf numFmtId="0" fontId="1" fillId="2" borderId="1" xfId="0" applyFont="1" applyFill="1" applyBorder="1" applyAlignment="1">
      <alignment horizontal="center" vertical="top" wrapText="1" shrinkToFit="1"/>
    </xf>
    <xf numFmtId="0" fontId="1" fillId="2" borderId="0" xfId="0" applyFont="1" applyFill="1" applyBorder="1" applyAlignment="1">
      <alignment horizontal="center" vertical="top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 wrapText="1" shrinkToFit="1"/>
    </xf>
    <xf numFmtId="164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shrinkToFit="1"/>
    </xf>
    <xf numFmtId="0" fontId="5" fillId="0" borderId="0" xfId="0" applyFont="1" applyFill="1" applyAlignment="1">
      <alignment shrinkToFit="1"/>
    </xf>
    <xf numFmtId="0" fontId="1" fillId="0" borderId="1" xfId="0" applyFont="1" applyFill="1" applyBorder="1" applyAlignment="1">
      <alignment horizontal="left" vertical="center" shrinkToFit="1"/>
    </xf>
    <xf numFmtId="4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 shrinkToFit="1"/>
    </xf>
    <xf numFmtId="2" fontId="1" fillId="0" borderId="1" xfId="0" applyNumberFormat="1" applyFont="1" applyFill="1" applyBorder="1" applyAlignment="1">
      <alignment horizontal="center" vertical="center" shrinkToFit="1"/>
    </xf>
    <xf numFmtId="166" fontId="1" fillId="0" borderId="1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vertical="top" wrapText="1" shrinkToFit="1"/>
    </xf>
    <xf numFmtId="0" fontId="6" fillId="2" borderId="1" xfId="0" applyFont="1" applyFill="1" applyBorder="1" applyAlignment="1">
      <alignment horizontal="center" vertical="top" wrapText="1" shrinkToFit="1"/>
    </xf>
    <xf numFmtId="0" fontId="6" fillId="2" borderId="0" xfId="0" applyFont="1" applyFill="1" applyAlignment="1">
      <alignment shrinkToFit="1"/>
    </xf>
    <xf numFmtId="0" fontId="7" fillId="2" borderId="0" xfId="0" applyFont="1" applyFill="1" applyBorder="1" applyAlignment="1">
      <alignment shrinkToFit="1"/>
    </xf>
    <xf numFmtId="0" fontId="6" fillId="2" borderId="0" xfId="0" applyFont="1" applyFill="1" applyBorder="1" applyAlignment="1">
      <alignment shrinkToFit="1"/>
    </xf>
    <xf numFmtId="0" fontId="1" fillId="2" borderId="1" xfId="0" applyFont="1" applyFill="1" applyBorder="1" applyAlignment="1">
      <alignment horizontal="center" vertical="center" wrapText="1" shrinkToFit="1"/>
    </xf>
    <xf numFmtId="168" fontId="1" fillId="0" borderId="1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left" vertical="top" wrapText="1" shrinkToFi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top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top" wrapText="1" shrinkToFit="1"/>
    </xf>
    <xf numFmtId="49" fontId="1" fillId="2" borderId="2" xfId="0" applyNumberFormat="1" applyFont="1" applyFill="1" applyBorder="1" applyAlignment="1">
      <alignment horizontal="center" vertical="center" shrinkToFit="1"/>
    </xf>
    <xf numFmtId="49" fontId="1" fillId="2" borderId="3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left" vertical="center" wrapText="1" shrinkToFit="1"/>
    </xf>
    <xf numFmtId="0" fontId="1" fillId="0" borderId="3" xfId="0" applyFont="1" applyFill="1" applyBorder="1" applyAlignment="1">
      <alignment horizontal="left" vertical="center" wrapText="1" shrinkToFit="1"/>
    </xf>
    <xf numFmtId="164" fontId="1" fillId="0" borderId="2" xfId="0" applyNumberFormat="1" applyFont="1" applyFill="1" applyBorder="1" applyAlignment="1">
      <alignment horizontal="center" vertical="center" shrinkToFit="1"/>
    </xf>
    <xf numFmtId="164" fontId="1" fillId="0" borderId="3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left" vertical="center" wrapText="1" shrinkToFit="1"/>
    </xf>
    <xf numFmtId="0" fontId="1" fillId="2" borderId="3" xfId="0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772762</xdr:colOff>
      <xdr:row>16</xdr:row>
      <xdr:rowOff>600651</xdr:rowOff>
    </xdr:from>
    <xdr:to>
      <xdr:col>8</xdr:col>
      <xdr:colOff>1141062</xdr:colOff>
      <xdr:row>16</xdr:row>
      <xdr:rowOff>803851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9512" y="31493401"/>
          <a:ext cx="3683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838650</xdr:colOff>
      <xdr:row>17</xdr:row>
      <xdr:rowOff>1739107</xdr:rowOff>
    </xdr:from>
    <xdr:to>
      <xdr:col>8</xdr:col>
      <xdr:colOff>1206950</xdr:colOff>
      <xdr:row>17</xdr:row>
      <xdr:rowOff>1934089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5400" y="36092607"/>
          <a:ext cx="368300" cy="194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819104</xdr:colOff>
      <xdr:row>20</xdr:row>
      <xdr:rowOff>678021</xdr:rowOff>
    </xdr:from>
    <xdr:to>
      <xdr:col>8</xdr:col>
      <xdr:colOff>1351916</xdr:colOff>
      <xdr:row>20</xdr:row>
      <xdr:rowOff>973117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75854" y="44731146"/>
          <a:ext cx="532812" cy="295096"/>
        </a:xfrm>
        <a:prstGeom prst="rect">
          <a:avLst/>
        </a:prstGeom>
      </xdr:spPr>
    </xdr:pic>
    <xdr:clientData/>
  </xdr:twoCellAnchor>
  <xdr:twoCellAnchor>
    <xdr:from>
      <xdr:col>8</xdr:col>
      <xdr:colOff>694254</xdr:colOff>
      <xdr:row>21</xdr:row>
      <xdr:rowOff>701703</xdr:rowOff>
    </xdr:from>
    <xdr:to>
      <xdr:col>8</xdr:col>
      <xdr:colOff>1092572</xdr:colOff>
      <xdr:row>21</xdr:row>
      <xdr:rowOff>920592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5283" y="54960585"/>
          <a:ext cx="398318" cy="218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873661</xdr:colOff>
      <xdr:row>26</xdr:row>
      <xdr:rowOff>613711</xdr:rowOff>
    </xdr:from>
    <xdr:to>
      <xdr:col>8</xdr:col>
      <xdr:colOff>1254661</xdr:colOff>
      <xdr:row>26</xdr:row>
      <xdr:rowOff>867711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34" y="74943347"/>
          <a:ext cx="3810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986882</xdr:colOff>
      <xdr:row>30</xdr:row>
      <xdr:rowOff>844498</xdr:rowOff>
    </xdr:from>
    <xdr:to>
      <xdr:col>8</xdr:col>
      <xdr:colOff>1517024</xdr:colOff>
      <xdr:row>30</xdr:row>
      <xdr:rowOff>1178708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7911" y="84092998"/>
          <a:ext cx="530142" cy="334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810193</xdr:colOff>
      <xdr:row>9</xdr:row>
      <xdr:rowOff>941459</xdr:rowOff>
    </xdr:from>
    <xdr:to>
      <xdr:col>8</xdr:col>
      <xdr:colOff>1332122</xdr:colOff>
      <xdr:row>9</xdr:row>
      <xdr:rowOff>1217774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222" y="9872547"/>
          <a:ext cx="521929" cy="276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1014430</xdr:colOff>
      <xdr:row>27</xdr:row>
      <xdr:rowOff>867352</xdr:rowOff>
    </xdr:from>
    <xdr:to>
      <xdr:col>8</xdr:col>
      <xdr:colOff>1591046</xdr:colOff>
      <xdr:row>27</xdr:row>
      <xdr:rowOff>1245135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8703" y="87198488"/>
          <a:ext cx="576616" cy="377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935656</xdr:colOff>
      <xdr:row>15</xdr:row>
      <xdr:rowOff>706611</xdr:rowOff>
    </xdr:from>
    <xdr:to>
      <xdr:col>8</xdr:col>
      <xdr:colOff>1303956</xdr:colOff>
      <xdr:row>15</xdr:row>
      <xdr:rowOff>909811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2406" y="28249736"/>
          <a:ext cx="3683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1509559</xdr:colOff>
      <xdr:row>31</xdr:row>
      <xdr:rowOff>846882</xdr:rowOff>
    </xdr:from>
    <xdr:to>
      <xdr:col>8</xdr:col>
      <xdr:colOff>2274115</xdr:colOff>
      <xdr:row>31</xdr:row>
      <xdr:rowOff>1248365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6309" y="70315882"/>
          <a:ext cx="764556" cy="401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Y49"/>
  <sheetViews>
    <sheetView tabSelected="1" view="pageLayout" topLeftCell="F21" zoomScaleNormal="48" workbookViewId="0">
      <selection activeCell="I22" sqref="I22"/>
    </sheetView>
  </sheetViews>
  <sheetFormatPr defaultColWidth="9.140625" defaultRowHeight="20.25" outlineLevelRow="1" outlineLevelCol="1" x14ac:dyDescent="0.3"/>
  <cols>
    <col min="1" max="1" width="14.5703125" style="1" customWidth="1"/>
    <col min="2" max="2" width="11.5703125" style="2" hidden="1" customWidth="1"/>
    <col min="3" max="4" width="9.5703125" style="2" hidden="1" customWidth="1"/>
    <col min="5" max="5" width="64.5703125" style="3" customWidth="1"/>
    <col min="6" max="8" width="21.42578125" style="4" customWidth="1"/>
    <col min="9" max="9" width="109.85546875" style="10" customWidth="1"/>
    <col min="10" max="10" width="43.28515625" style="6" hidden="1" customWidth="1" outlineLevel="1"/>
    <col min="11" max="11" width="9.140625" style="7" customWidth="1" collapsed="1"/>
    <col min="12" max="12" width="9.140625" style="8" customWidth="1"/>
    <col min="13" max="13" width="78.5703125" style="8" customWidth="1"/>
    <col min="14" max="14" width="9.140625" style="8" customWidth="1"/>
    <col min="15" max="15" width="9.140625" style="9" customWidth="1"/>
    <col min="16" max="51" width="9.140625" style="9"/>
    <col min="52" max="16384" width="9.140625" style="7"/>
  </cols>
  <sheetData>
    <row r="1" spans="1:51" ht="125.25" customHeight="1" outlineLevel="1" x14ac:dyDescent="0.3">
      <c r="I1" s="5" t="s">
        <v>111</v>
      </c>
    </row>
    <row r="2" spans="1:51" ht="60.75" customHeight="1" outlineLevel="1" x14ac:dyDescent="0.3">
      <c r="I2" s="5"/>
    </row>
    <row r="3" spans="1:51" ht="63.75" customHeight="1" x14ac:dyDescent="0.3">
      <c r="A3" s="60" t="s">
        <v>101</v>
      </c>
      <c r="B3" s="60"/>
      <c r="C3" s="60"/>
      <c r="D3" s="60"/>
      <c r="E3" s="60"/>
      <c r="F3" s="60"/>
      <c r="G3" s="60"/>
      <c r="H3" s="60"/>
      <c r="I3" s="60"/>
      <c r="J3" s="60"/>
    </row>
    <row r="4" spans="1:51" ht="6" customHeight="1" x14ac:dyDescent="0.3">
      <c r="J4" s="11" t="s">
        <v>4</v>
      </c>
    </row>
    <row r="5" spans="1:51" ht="44.25" customHeight="1" x14ac:dyDescent="0.3">
      <c r="A5" s="62" t="s">
        <v>3</v>
      </c>
      <c r="B5" s="63" t="s">
        <v>5</v>
      </c>
      <c r="C5" s="63" t="s">
        <v>6</v>
      </c>
      <c r="D5" s="63" t="s">
        <v>12</v>
      </c>
      <c r="E5" s="64" t="s">
        <v>0</v>
      </c>
      <c r="F5" s="65" t="s">
        <v>83</v>
      </c>
      <c r="G5" s="65"/>
      <c r="H5" s="65"/>
      <c r="I5" s="64" t="s">
        <v>1</v>
      </c>
      <c r="J5" s="61" t="s">
        <v>8</v>
      </c>
    </row>
    <row r="6" spans="1:51" ht="30" customHeight="1" x14ac:dyDescent="0.3">
      <c r="A6" s="62"/>
      <c r="B6" s="63"/>
      <c r="C6" s="63"/>
      <c r="D6" s="63"/>
      <c r="E6" s="64"/>
      <c r="F6" s="12" t="s">
        <v>11</v>
      </c>
      <c r="G6" s="12" t="s">
        <v>91</v>
      </c>
      <c r="H6" s="12" t="s">
        <v>102</v>
      </c>
      <c r="I6" s="64"/>
      <c r="J6" s="61"/>
    </row>
    <row r="7" spans="1:51" ht="17.25" customHeight="1" x14ac:dyDescent="0.3">
      <c r="A7" s="13">
        <v>1</v>
      </c>
      <c r="B7" s="14" t="s">
        <v>2</v>
      </c>
      <c r="C7" s="14" t="s">
        <v>7</v>
      </c>
      <c r="D7" s="14" t="s">
        <v>9</v>
      </c>
      <c r="E7" s="15">
        <v>2</v>
      </c>
      <c r="F7" s="16">
        <v>3</v>
      </c>
      <c r="G7" s="16">
        <v>4</v>
      </c>
      <c r="H7" s="16">
        <v>5</v>
      </c>
      <c r="I7" s="17">
        <v>6</v>
      </c>
      <c r="J7" s="18">
        <v>10</v>
      </c>
    </row>
    <row r="8" spans="1:51" s="22" customFormat="1" ht="134.25" customHeight="1" x14ac:dyDescent="0.3">
      <c r="A8" s="13" t="s">
        <v>100</v>
      </c>
      <c r="B8" s="14"/>
      <c r="C8" s="14"/>
      <c r="D8" s="14"/>
      <c r="E8" s="19" t="s">
        <v>13</v>
      </c>
      <c r="F8" s="20">
        <f>F9+F11</f>
        <v>3259.6000000000004</v>
      </c>
      <c r="G8" s="20">
        <f t="shared" ref="G8:H8" si="0">G9+G11</f>
        <v>2121.6</v>
      </c>
      <c r="H8" s="20">
        <f t="shared" si="0"/>
        <v>2206.6999999999998</v>
      </c>
      <c r="I8" s="19" t="s">
        <v>90</v>
      </c>
      <c r="J8" s="21"/>
      <c r="L8" s="23"/>
      <c r="M8" s="23"/>
      <c r="N8" s="23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</row>
    <row r="9" spans="1:51" ht="144" customHeight="1" x14ac:dyDescent="0.3">
      <c r="A9" s="13" t="s">
        <v>61</v>
      </c>
      <c r="B9" s="14" t="s">
        <v>52</v>
      </c>
      <c r="C9" s="14"/>
      <c r="D9" s="14"/>
      <c r="E9" s="19" t="s">
        <v>98</v>
      </c>
      <c r="F9" s="25">
        <f>SUM(F10:F10)</f>
        <v>347.8</v>
      </c>
      <c r="G9" s="25">
        <f t="shared" ref="G9:H9" si="1">SUM(G10:G10)</f>
        <v>361.7</v>
      </c>
      <c r="H9" s="25">
        <f t="shared" si="1"/>
        <v>376.2</v>
      </c>
      <c r="I9" s="19" t="s">
        <v>104</v>
      </c>
      <c r="J9" s="18"/>
    </row>
    <row r="10" spans="1:51" s="30" customFormat="1" ht="381" customHeight="1" x14ac:dyDescent="0.3">
      <c r="A10" s="26" t="s">
        <v>62</v>
      </c>
      <c r="B10" s="27" t="s">
        <v>52</v>
      </c>
      <c r="C10" s="27"/>
      <c r="D10" s="27"/>
      <c r="E10" s="19" t="s">
        <v>110</v>
      </c>
      <c r="F10" s="25">
        <v>347.8</v>
      </c>
      <c r="G10" s="25">
        <v>361.7</v>
      </c>
      <c r="H10" s="25">
        <v>376.2</v>
      </c>
      <c r="I10" s="28" t="s">
        <v>121</v>
      </c>
      <c r="J10" s="29" t="s">
        <v>63</v>
      </c>
      <c r="L10" s="31"/>
      <c r="M10" s="31"/>
      <c r="N10" s="31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</row>
    <row r="11" spans="1:51" s="30" customFormat="1" ht="142.5" customHeight="1" x14ac:dyDescent="0.3">
      <c r="A11" s="26" t="s">
        <v>64</v>
      </c>
      <c r="B11" s="27" t="s">
        <v>52</v>
      </c>
      <c r="C11" s="27" t="s">
        <v>53</v>
      </c>
      <c r="D11" s="27"/>
      <c r="E11" s="19" t="s">
        <v>84</v>
      </c>
      <c r="F11" s="25">
        <f>F12+F13</f>
        <v>2911.8</v>
      </c>
      <c r="G11" s="25">
        <f>SUM(G12:G12)</f>
        <v>1759.9</v>
      </c>
      <c r="H11" s="25">
        <f>SUM(H12:H12)</f>
        <v>1830.5</v>
      </c>
      <c r="I11" s="28" t="s">
        <v>105</v>
      </c>
      <c r="J11" s="29"/>
      <c r="L11" s="31"/>
      <c r="M11" s="31"/>
      <c r="N11" s="31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</row>
    <row r="12" spans="1:51" s="30" customFormat="1" ht="321.75" customHeight="1" x14ac:dyDescent="0.3">
      <c r="A12" s="26" t="s">
        <v>15</v>
      </c>
      <c r="B12" s="27" t="s">
        <v>52</v>
      </c>
      <c r="C12" s="27" t="s">
        <v>53</v>
      </c>
      <c r="D12" s="27"/>
      <c r="E12" s="19" t="s">
        <v>85</v>
      </c>
      <c r="F12" s="25">
        <v>1692.2</v>
      </c>
      <c r="G12" s="25">
        <v>1759.9</v>
      </c>
      <c r="H12" s="25">
        <v>1830.5</v>
      </c>
      <c r="I12" s="28" t="s">
        <v>112</v>
      </c>
      <c r="J12" s="29" t="s">
        <v>65</v>
      </c>
      <c r="L12" s="31"/>
      <c r="M12" s="31"/>
      <c r="N12" s="31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</row>
    <row r="13" spans="1:51" s="30" customFormat="1" ht="321.75" customHeight="1" x14ac:dyDescent="0.3">
      <c r="A13" s="26" t="s">
        <v>106</v>
      </c>
      <c r="B13" s="27"/>
      <c r="C13" s="27"/>
      <c r="D13" s="27"/>
      <c r="E13" s="19" t="s">
        <v>103</v>
      </c>
      <c r="F13" s="25">
        <v>1219.5999999999999</v>
      </c>
      <c r="G13" s="25">
        <v>0</v>
      </c>
      <c r="H13" s="25">
        <v>0</v>
      </c>
      <c r="I13" s="28" t="s">
        <v>122</v>
      </c>
      <c r="J13" s="29"/>
      <c r="L13" s="31"/>
      <c r="M13" s="31"/>
      <c r="N13" s="31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</row>
    <row r="14" spans="1:51" s="34" customFormat="1" ht="333.75" customHeight="1" x14ac:dyDescent="0.3">
      <c r="A14" s="26" t="s">
        <v>16</v>
      </c>
      <c r="B14" s="27" t="s">
        <v>54</v>
      </c>
      <c r="C14" s="27"/>
      <c r="D14" s="27"/>
      <c r="E14" s="19" t="s">
        <v>86</v>
      </c>
      <c r="F14" s="25">
        <f>F15+F18+F19+F24+F34</f>
        <v>9126.5999999999985</v>
      </c>
      <c r="G14" s="25">
        <f t="shared" ref="G14:H14" si="2">G15+G18+G19+G24+G34</f>
        <v>9444.5</v>
      </c>
      <c r="H14" s="25">
        <f t="shared" si="2"/>
        <v>9774.0999999999985</v>
      </c>
      <c r="I14" s="28" t="s">
        <v>113</v>
      </c>
      <c r="J14" s="33"/>
      <c r="L14" s="35"/>
      <c r="M14" s="35"/>
      <c r="N14" s="35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</row>
    <row r="15" spans="1:51" s="30" customFormat="1" ht="88.5" customHeight="1" x14ac:dyDescent="0.3">
      <c r="A15" s="26" t="s">
        <v>17</v>
      </c>
      <c r="B15" s="27" t="s">
        <v>54</v>
      </c>
      <c r="C15" s="27"/>
      <c r="D15" s="27"/>
      <c r="E15" s="19" t="s">
        <v>18</v>
      </c>
      <c r="F15" s="25">
        <f>F16+F17</f>
        <v>322.89999999999998</v>
      </c>
      <c r="G15" s="25">
        <f t="shared" ref="G15:H15" si="3">G16+G17</f>
        <v>335.79999999999995</v>
      </c>
      <c r="H15" s="25">
        <f t="shared" si="3"/>
        <v>349.29999999999995</v>
      </c>
      <c r="I15" s="28" t="s">
        <v>96</v>
      </c>
      <c r="J15" s="29"/>
      <c r="L15" s="31"/>
      <c r="M15" s="31"/>
      <c r="N15" s="31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</row>
    <row r="16" spans="1:51" s="30" customFormat="1" ht="264" customHeight="1" x14ac:dyDescent="0.3">
      <c r="A16" s="26" t="s">
        <v>19</v>
      </c>
      <c r="B16" s="27" t="s">
        <v>54</v>
      </c>
      <c r="C16" s="27" t="s">
        <v>55</v>
      </c>
      <c r="D16" s="27"/>
      <c r="E16" s="19" t="s">
        <v>20</v>
      </c>
      <c r="F16" s="25">
        <v>312.39999999999998</v>
      </c>
      <c r="G16" s="25">
        <v>324.89999999999998</v>
      </c>
      <c r="H16" s="25">
        <v>337.9</v>
      </c>
      <c r="I16" s="28" t="s">
        <v>123</v>
      </c>
      <c r="J16" s="37" t="s">
        <v>67</v>
      </c>
      <c r="L16" s="31"/>
      <c r="M16" s="31"/>
      <c r="N16" s="31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</row>
    <row r="17" spans="1:51" s="30" customFormat="1" ht="273" customHeight="1" x14ac:dyDescent="0.3">
      <c r="A17" s="26" t="s">
        <v>21</v>
      </c>
      <c r="B17" s="27" t="s">
        <v>54</v>
      </c>
      <c r="C17" s="27" t="s">
        <v>55</v>
      </c>
      <c r="D17" s="27"/>
      <c r="E17" s="19" t="s">
        <v>97</v>
      </c>
      <c r="F17" s="25">
        <v>10.5</v>
      </c>
      <c r="G17" s="25">
        <v>10.9</v>
      </c>
      <c r="H17" s="25">
        <v>11.4</v>
      </c>
      <c r="I17" s="28" t="s">
        <v>114</v>
      </c>
      <c r="J17" s="29" t="s">
        <v>66</v>
      </c>
      <c r="L17" s="31"/>
      <c r="M17" s="31"/>
      <c r="N17" s="31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</row>
    <row r="18" spans="1:51" s="30" customFormat="1" ht="280.5" customHeight="1" x14ac:dyDescent="0.3">
      <c r="A18" s="26" t="s">
        <v>22</v>
      </c>
      <c r="B18" s="27" t="s">
        <v>54</v>
      </c>
      <c r="C18" s="27" t="s">
        <v>56</v>
      </c>
      <c r="D18" s="27"/>
      <c r="E18" s="19" t="s">
        <v>23</v>
      </c>
      <c r="F18" s="25">
        <v>120</v>
      </c>
      <c r="G18" s="25">
        <v>127.3</v>
      </c>
      <c r="H18" s="25">
        <v>133.5</v>
      </c>
      <c r="I18" s="28" t="s">
        <v>125</v>
      </c>
      <c r="J18" s="37" t="s">
        <v>68</v>
      </c>
      <c r="K18" s="38"/>
      <c r="L18" s="31"/>
      <c r="M18" s="31"/>
      <c r="N18" s="31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</row>
    <row r="19" spans="1:51" s="30" customFormat="1" ht="141.75" x14ac:dyDescent="0.3">
      <c r="A19" s="26" t="s">
        <v>24</v>
      </c>
      <c r="B19" s="27"/>
      <c r="C19" s="27"/>
      <c r="D19" s="27"/>
      <c r="E19" s="19" t="s">
        <v>14</v>
      </c>
      <c r="F19" s="25">
        <f>F20++F21+F22+F23</f>
        <v>700</v>
      </c>
      <c r="G19" s="25">
        <f t="shared" ref="G19:H19" si="4">G20++G21+G22+G23</f>
        <v>728.19999999999993</v>
      </c>
      <c r="H19" s="25">
        <f t="shared" si="4"/>
        <v>757.7</v>
      </c>
      <c r="I19" s="28" t="s">
        <v>115</v>
      </c>
      <c r="J19" s="29"/>
      <c r="L19" s="31"/>
      <c r="M19" s="31"/>
      <c r="N19" s="31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</row>
    <row r="20" spans="1:51" s="30" customFormat="1" ht="167.25" customHeight="1" x14ac:dyDescent="0.3">
      <c r="A20" s="26" t="s">
        <v>25</v>
      </c>
      <c r="B20" s="27" t="s">
        <v>54</v>
      </c>
      <c r="C20" s="27" t="s">
        <v>57</v>
      </c>
      <c r="D20" s="27"/>
      <c r="E20" s="19" t="s">
        <v>26</v>
      </c>
      <c r="F20" s="25">
        <v>440.1</v>
      </c>
      <c r="G20" s="25">
        <v>457.6</v>
      </c>
      <c r="H20" s="25">
        <v>476</v>
      </c>
      <c r="I20" s="28" t="s">
        <v>124</v>
      </c>
      <c r="J20" s="37" t="s">
        <v>78</v>
      </c>
      <c r="L20" s="31"/>
      <c r="M20" s="31"/>
      <c r="N20" s="31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</row>
    <row r="21" spans="1:51" s="30" customFormat="1" ht="170.25" customHeight="1" x14ac:dyDescent="0.3">
      <c r="A21" s="26" t="s">
        <v>27</v>
      </c>
      <c r="B21" s="27" t="s">
        <v>54</v>
      </c>
      <c r="C21" s="27" t="s">
        <v>57</v>
      </c>
      <c r="D21" s="27"/>
      <c r="E21" s="19" t="s">
        <v>29</v>
      </c>
      <c r="F21" s="25">
        <v>162</v>
      </c>
      <c r="G21" s="25">
        <v>168.5</v>
      </c>
      <c r="H21" s="25">
        <v>175.3</v>
      </c>
      <c r="I21" s="28" t="s">
        <v>116</v>
      </c>
      <c r="J21" s="37" t="s">
        <v>69</v>
      </c>
      <c r="L21" s="31"/>
      <c r="M21" s="31"/>
      <c r="N21" s="31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</row>
    <row r="22" spans="1:51" s="30" customFormat="1" ht="204" customHeight="1" x14ac:dyDescent="0.3">
      <c r="A22" s="26" t="s">
        <v>28</v>
      </c>
      <c r="B22" s="27" t="s">
        <v>54</v>
      </c>
      <c r="C22" s="27" t="s">
        <v>57</v>
      </c>
      <c r="D22" s="27"/>
      <c r="E22" s="19" t="s">
        <v>31</v>
      </c>
      <c r="F22" s="25">
        <v>92.5</v>
      </c>
      <c r="G22" s="25">
        <v>96.3</v>
      </c>
      <c r="H22" s="25">
        <v>100.2</v>
      </c>
      <c r="I22" s="28" t="s">
        <v>126</v>
      </c>
      <c r="J22" s="37" t="s">
        <v>79</v>
      </c>
      <c r="L22" s="31"/>
      <c r="M22" s="31"/>
      <c r="N22" s="31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</row>
    <row r="23" spans="1:51" s="30" customFormat="1" ht="108.75" customHeight="1" x14ac:dyDescent="0.3">
      <c r="A23" s="26" t="s">
        <v>30</v>
      </c>
      <c r="B23" s="27" t="s">
        <v>54</v>
      </c>
      <c r="C23" s="27" t="s">
        <v>57</v>
      </c>
      <c r="D23" s="27"/>
      <c r="E23" s="19" t="s">
        <v>32</v>
      </c>
      <c r="F23" s="25">
        <v>5.4</v>
      </c>
      <c r="G23" s="25">
        <v>5.8</v>
      </c>
      <c r="H23" s="25">
        <v>6.2</v>
      </c>
      <c r="I23" s="28" t="s">
        <v>87</v>
      </c>
      <c r="J23" s="37" t="s">
        <v>81</v>
      </c>
      <c r="L23" s="31"/>
      <c r="M23" s="31"/>
      <c r="N23" s="31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</row>
    <row r="24" spans="1:51" s="30" customFormat="1" ht="324.75" customHeight="1" x14ac:dyDescent="0.3">
      <c r="A24" s="67" t="s">
        <v>33</v>
      </c>
      <c r="B24" s="27" t="s">
        <v>54</v>
      </c>
      <c r="C24" s="27"/>
      <c r="D24" s="27"/>
      <c r="E24" s="69" t="s">
        <v>34</v>
      </c>
      <c r="F24" s="71">
        <f>F26+F28+F29+F31+F32+F33</f>
        <v>5700.5</v>
      </c>
      <c r="G24" s="71">
        <f t="shared" ref="G24:H24" si="5">G26+G28+G29+G31+G32+G33</f>
        <v>5878.1</v>
      </c>
      <c r="H24" s="71">
        <f t="shared" si="5"/>
        <v>6063.4</v>
      </c>
      <c r="I24" s="73" t="s">
        <v>127</v>
      </c>
      <c r="J24" s="29"/>
      <c r="L24" s="31"/>
      <c r="M24" s="31"/>
      <c r="N24" s="31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</row>
    <row r="25" spans="1:51" s="30" customFormat="1" ht="86.25" customHeight="1" x14ac:dyDescent="0.3">
      <c r="A25" s="68"/>
      <c r="B25" s="27"/>
      <c r="C25" s="27"/>
      <c r="D25" s="27"/>
      <c r="E25" s="70"/>
      <c r="F25" s="72"/>
      <c r="G25" s="72"/>
      <c r="H25" s="72"/>
      <c r="I25" s="74"/>
      <c r="J25" s="29"/>
      <c r="L25" s="31"/>
      <c r="M25" s="31"/>
      <c r="N25" s="31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</row>
    <row r="26" spans="1:51" s="30" customFormat="1" ht="85.5" customHeight="1" x14ac:dyDescent="0.3">
      <c r="A26" s="26" t="s">
        <v>35</v>
      </c>
      <c r="B26" s="27" t="s">
        <v>54</v>
      </c>
      <c r="C26" s="27"/>
      <c r="D26" s="27"/>
      <c r="E26" s="19" t="s">
        <v>36</v>
      </c>
      <c r="F26" s="25">
        <f>SUM(F27)</f>
        <v>126.4</v>
      </c>
      <c r="G26" s="25">
        <f t="shared" ref="G26:H26" si="6">SUM(G27)</f>
        <v>131.5</v>
      </c>
      <c r="H26" s="25">
        <f t="shared" si="6"/>
        <v>136.69999999999999</v>
      </c>
      <c r="I26" s="28" t="s">
        <v>94</v>
      </c>
      <c r="J26" s="29"/>
      <c r="L26" s="31"/>
      <c r="M26" s="31"/>
      <c r="N26" s="31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</row>
    <row r="27" spans="1:51" s="30" customFormat="1" ht="194.25" customHeight="1" x14ac:dyDescent="0.3">
      <c r="A27" s="26" t="s">
        <v>40</v>
      </c>
      <c r="B27" s="27" t="s">
        <v>54</v>
      </c>
      <c r="C27" s="27" t="s">
        <v>59</v>
      </c>
      <c r="D27" s="27"/>
      <c r="E27" s="19" t="s">
        <v>95</v>
      </c>
      <c r="F27" s="25">
        <v>126.4</v>
      </c>
      <c r="G27" s="25">
        <v>131.5</v>
      </c>
      <c r="H27" s="25">
        <v>136.69999999999999</v>
      </c>
      <c r="I27" s="28" t="s">
        <v>128</v>
      </c>
      <c r="J27" s="29" t="s">
        <v>70</v>
      </c>
      <c r="L27" s="31"/>
      <c r="M27" s="31"/>
      <c r="N27" s="31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</row>
    <row r="28" spans="1:51" s="30" customFormat="1" ht="292.5" customHeight="1" x14ac:dyDescent="0.3">
      <c r="A28" s="26" t="s">
        <v>41</v>
      </c>
      <c r="B28" s="27" t="s">
        <v>54</v>
      </c>
      <c r="C28" s="37" t="s">
        <v>60</v>
      </c>
      <c r="D28" s="27"/>
      <c r="E28" s="19" t="s">
        <v>88</v>
      </c>
      <c r="F28" s="25">
        <v>36.200000000000003</v>
      </c>
      <c r="G28" s="25">
        <v>37.6</v>
      </c>
      <c r="H28" s="25">
        <v>39.1</v>
      </c>
      <c r="I28" s="39" t="s">
        <v>117</v>
      </c>
      <c r="J28" s="37" t="s">
        <v>71</v>
      </c>
      <c r="L28" s="31"/>
      <c r="M28" s="31"/>
      <c r="N28" s="31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</row>
    <row r="29" spans="1:51" s="30" customFormat="1" ht="256.5" customHeight="1" x14ac:dyDescent="0.3">
      <c r="A29" s="67" t="s">
        <v>37</v>
      </c>
      <c r="B29" s="27"/>
      <c r="C29" s="27"/>
      <c r="D29" s="27"/>
      <c r="E29" s="69" t="s">
        <v>42</v>
      </c>
      <c r="F29" s="71">
        <v>4.8</v>
      </c>
      <c r="G29" s="71">
        <v>4.9000000000000004</v>
      </c>
      <c r="H29" s="71">
        <v>5.0999999999999996</v>
      </c>
      <c r="I29" s="73" t="s">
        <v>129</v>
      </c>
      <c r="J29" s="29" t="s">
        <v>72</v>
      </c>
      <c r="L29" s="31"/>
      <c r="M29" s="31"/>
      <c r="N29" s="31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</row>
    <row r="30" spans="1:51" s="30" customFormat="1" ht="102" customHeight="1" x14ac:dyDescent="0.3">
      <c r="A30" s="68"/>
      <c r="B30" s="27"/>
      <c r="C30" s="27"/>
      <c r="D30" s="27"/>
      <c r="E30" s="70"/>
      <c r="F30" s="72"/>
      <c r="G30" s="72"/>
      <c r="H30" s="72"/>
      <c r="I30" s="74"/>
      <c r="J30" s="29"/>
      <c r="L30" s="31"/>
      <c r="M30" s="31"/>
      <c r="N30" s="31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</row>
    <row r="31" spans="1:51" s="30" customFormat="1" ht="247.5" customHeight="1" x14ac:dyDescent="0.3">
      <c r="A31" s="26" t="s">
        <v>38</v>
      </c>
      <c r="B31" s="27" t="s">
        <v>54</v>
      </c>
      <c r="C31" s="27" t="s">
        <v>58</v>
      </c>
      <c r="D31" s="27"/>
      <c r="E31" s="19" t="s">
        <v>44</v>
      </c>
      <c r="F31" s="25">
        <v>282.5</v>
      </c>
      <c r="G31" s="25">
        <v>293.8</v>
      </c>
      <c r="H31" s="25">
        <v>305.60000000000002</v>
      </c>
      <c r="I31" s="28" t="s">
        <v>89</v>
      </c>
      <c r="J31" s="37" t="s">
        <v>73</v>
      </c>
      <c r="L31" s="31"/>
      <c r="M31" s="31"/>
      <c r="N31" s="31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</row>
    <row r="32" spans="1:51" s="30" customFormat="1" ht="383.25" customHeight="1" x14ac:dyDescent="0.3">
      <c r="A32" s="26" t="s">
        <v>39</v>
      </c>
      <c r="B32" s="27" t="s">
        <v>54</v>
      </c>
      <c r="C32" s="27" t="s">
        <v>58</v>
      </c>
      <c r="D32" s="27"/>
      <c r="E32" s="19" t="s">
        <v>77</v>
      </c>
      <c r="F32" s="25">
        <v>3993.4</v>
      </c>
      <c r="G32" s="25">
        <v>4153.1000000000004</v>
      </c>
      <c r="H32" s="25">
        <v>4319.7</v>
      </c>
      <c r="I32" s="28" t="s">
        <v>130</v>
      </c>
      <c r="J32" s="37" t="s">
        <v>80</v>
      </c>
      <c r="L32" s="31"/>
      <c r="M32" s="31"/>
      <c r="N32" s="31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</row>
    <row r="33" spans="1:51" s="54" customFormat="1" ht="142.5" customHeight="1" x14ac:dyDescent="0.25">
      <c r="A33" s="57" t="s">
        <v>43</v>
      </c>
      <c r="B33" s="28"/>
      <c r="C33" s="28"/>
      <c r="D33" s="28"/>
      <c r="E33" s="19" t="s">
        <v>99</v>
      </c>
      <c r="F33" s="25">
        <v>1257.2</v>
      </c>
      <c r="G33" s="25">
        <v>1257.2</v>
      </c>
      <c r="H33" s="25">
        <v>1257.2</v>
      </c>
      <c r="I33" s="28" t="s">
        <v>131</v>
      </c>
      <c r="J33" s="53"/>
      <c r="L33" s="55"/>
      <c r="M33" s="55"/>
      <c r="N33" s="55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</row>
    <row r="34" spans="1:51" ht="150.75" customHeight="1" x14ac:dyDescent="0.3">
      <c r="A34" s="13" t="s">
        <v>45</v>
      </c>
      <c r="B34" s="14" t="s">
        <v>54</v>
      </c>
      <c r="C34" s="14"/>
      <c r="D34" s="14"/>
      <c r="E34" s="19" t="s">
        <v>93</v>
      </c>
      <c r="F34" s="25">
        <f>F35+F36+F37</f>
        <v>2283.1999999999998</v>
      </c>
      <c r="G34" s="25">
        <f t="shared" ref="G34:H34" si="7">G35+G36+G37</f>
        <v>2375.1</v>
      </c>
      <c r="H34" s="25">
        <f t="shared" si="7"/>
        <v>2470.1999999999998</v>
      </c>
      <c r="I34" s="19" t="s">
        <v>118</v>
      </c>
      <c r="J34" s="18"/>
    </row>
    <row r="35" spans="1:51" s="30" customFormat="1" ht="240" customHeight="1" x14ac:dyDescent="0.3">
      <c r="A35" s="26" t="s">
        <v>46</v>
      </c>
      <c r="B35" s="27" t="s">
        <v>54</v>
      </c>
      <c r="C35" s="27" t="s">
        <v>53</v>
      </c>
      <c r="D35" s="27"/>
      <c r="E35" s="19" t="s">
        <v>47</v>
      </c>
      <c r="F35" s="25">
        <f>280.1+372.5</f>
        <v>652.6</v>
      </c>
      <c r="G35" s="25">
        <f>291.2+387.4</f>
        <v>678.59999999999991</v>
      </c>
      <c r="H35" s="25">
        <f>302.9+402.9</f>
        <v>705.8</v>
      </c>
      <c r="I35" s="28" t="s">
        <v>119</v>
      </c>
      <c r="J35" s="37" t="s">
        <v>74</v>
      </c>
      <c r="L35" s="31"/>
      <c r="M35" s="31"/>
      <c r="N35" s="31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</row>
    <row r="36" spans="1:51" s="30" customFormat="1" ht="171.75" customHeight="1" x14ac:dyDescent="0.3">
      <c r="A36" s="26" t="s">
        <v>107</v>
      </c>
      <c r="B36" s="27" t="s">
        <v>54</v>
      </c>
      <c r="C36" s="27" t="s">
        <v>53</v>
      </c>
      <c r="D36" s="27"/>
      <c r="E36" s="19" t="s">
        <v>48</v>
      </c>
      <c r="F36" s="25">
        <v>1591.4</v>
      </c>
      <c r="G36" s="25">
        <v>1655.1</v>
      </c>
      <c r="H36" s="25">
        <v>1721.4</v>
      </c>
      <c r="I36" s="28" t="s">
        <v>49</v>
      </c>
      <c r="J36" s="37" t="s">
        <v>75</v>
      </c>
      <c r="L36" s="31"/>
      <c r="M36" s="31"/>
      <c r="N36" s="31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</row>
    <row r="37" spans="1:51" s="30" customFormat="1" ht="202.5" customHeight="1" x14ac:dyDescent="0.3">
      <c r="A37" s="26" t="s">
        <v>108</v>
      </c>
      <c r="B37" s="27" t="s">
        <v>54</v>
      </c>
      <c r="C37" s="27" t="s">
        <v>53</v>
      </c>
      <c r="D37" s="27"/>
      <c r="E37" s="19" t="s">
        <v>50</v>
      </c>
      <c r="F37" s="25">
        <v>39.200000000000003</v>
      </c>
      <c r="G37" s="25">
        <v>41.4</v>
      </c>
      <c r="H37" s="25">
        <v>43</v>
      </c>
      <c r="I37" s="28" t="s">
        <v>120</v>
      </c>
      <c r="J37" s="37" t="s">
        <v>76</v>
      </c>
      <c r="L37" s="31"/>
      <c r="M37" s="31"/>
      <c r="N37" s="31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</row>
    <row r="38" spans="1:51" s="45" customFormat="1" ht="24.75" customHeight="1" x14ac:dyDescent="0.3">
      <c r="A38" s="40"/>
      <c r="B38" s="40"/>
      <c r="C38" s="40"/>
      <c r="D38" s="40"/>
      <c r="E38" s="41" t="s">
        <v>51</v>
      </c>
      <c r="F38" s="42"/>
      <c r="G38" s="42"/>
      <c r="H38" s="42"/>
      <c r="I38" s="43"/>
      <c r="J38" s="44"/>
    </row>
    <row r="39" spans="1:51" s="45" customFormat="1" ht="157.5" customHeight="1" x14ac:dyDescent="0.3">
      <c r="A39" s="40"/>
      <c r="B39" s="40"/>
      <c r="C39" s="40"/>
      <c r="D39" s="40"/>
      <c r="E39" s="66" t="s">
        <v>132</v>
      </c>
      <c r="F39" s="66"/>
      <c r="G39" s="66"/>
      <c r="H39" s="66"/>
      <c r="I39" s="66"/>
      <c r="J39" s="44"/>
    </row>
    <row r="40" spans="1:51" ht="15" customHeight="1" x14ac:dyDescent="0.3">
      <c r="A40" s="13"/>
      <c r="B40" s="14"/>
      <c r="C40" s="14"/>
      <c r="D40" s="14"/>
      <c r="E40" s="19"/>
      <c r="F40" s="16"/>
      <c r="G40" s="16"/>
      <c r="H40" s="16"/>
      <c r="I40" s="46"/>
      <c r="J40" s="18"/>
    </row>
    <row r="41" spans="1:51" ht="15" customHeight="1" x14ac:dyDescent="0.3">
      <c r="A41" s="13"/>
      <c r="B41" s="14"/>
      <c r="C41" s="14"/>
      <c r="D41" s="14"/>
      <c r="E41" s="19"/>
      <c r="F41" s="16"/>
      <c r="G41" s="16"/>
      <c r="H41" s="16"/>
      <c r="I41" s="46"/>
      <c r="J41" s="18"/>
    </row>
    <row r="42" spans="1:51" ht="30" customHeight="1" outlineLevel="1" x14ac:dyDescent="0.3">
      <c r="A42" s="13"/>
      <c r="B42" s="14"/>
      <c r="C42" s="14"/>
      <c r="D42" s="14"/>
      <c r="E42" s="19" t="s">
        <v>10</v>
      </c>
      <c r="F42" s="58">
        <v>1.0461</v>
      </c>
      <c r="G42" s="47"/>
      <c r="H42" s="47"/>
      <c r="I42" s="46"/>
      <c r="J42" s="48"/>
    </row>
    <row r="43" spans="1:51" ht="30" customHeight="1" outlineLevel="1" x14ac:dyDescent="0.3">
      <c r="A43" s="13"/>
      <c r="B43" s="14"/>
      <c r="C43" s="14"/>
      <c r="D43" s="14"/>
      <c r="E43" s="19" t="s">
        <v>92</v>
      </c>
      <c r="F43" s="47"/>
      <c r="G43" s="58">
        <v>1.04</v>
      </c>
      <c r="H43" s="47"/>
      <c r="I43" s="46"/>
      <c r="J43" s="48"/>
    </row>
    <row r="44" spans="1:51" ht="30" customHeight="1" outlineLevel="1" x14ac:dyDescent="0.3">
      <c r="A44" s="13"/>
      <c r="B44" s="14"/>
      <c r="C44" s="14"/>
      <c r="D44" s="14"/>
      <c r="E44" s="19" t="s">
        <v>109</v>
      </c>
      <c r="F44" s="47"/>
      <c r="G44" s="47"/>
      <c r="H44" s="58">
        <v>1.0401</v>
      </c>
      <c r="I44" s="46"/>
      <c r="J44" s="48"/>
    </row>
    <row r="45" spans="1:51" outlineLevel="1" x14ac:dyDescent="0.3">
      <c r="A45" s="13"/>
      <c r="B45" s="14"/>
      <c r="C45" s="14"/>
      <c r="D45" s="14"/>
      <c r="E45" s="19"/>
      <c r="F45" s="49"/>
      <c r="G45" s="49"/>
      <c r="H45" s="50"/>
      <c r="I45" s="46"/>
      <c r="J45" s="48"/>
    </row>
    <row r="46" spans="1:51" ht="20.25" customHeight="1" x14ac:dyDescent="0.3">
      <c r="A46" s="13"/>
      <c r="B46" s="14"/>
      <c r="C46" s="14"/>
      <c r="D46" s="14"/>
      <c r="E46" s="19"/>
      <c r="F46" s="25"/>
      <c r="G46" s="25"/>
      <c r="H46" s="25"/>
      <c r="I46" s="46"/>
      <c r="J46" s="48"/>
    </row>
    <row r="48" spans="1:51" s="52" customFormat="1" ht="81" x14ac:dyDescent="0.25">
      <c r="A48" s="51"/>
      <c r="B48" s="52" t="s">
        <v>51</v>
      </c>
      <c r="E48" s="3"/>
      <c r="F48" s="51"/>
      <c r="G48" s="51"/>
      <c r="H48" s="51"/>
      <c r="I48" s="3"/>
    </row>
    <row r="49" spans="2:6" ht="208.9" customHeight="1" x14ac:dyDescent="0.3">
      <c r="B49" s="59" t="s">
        <v>82</v>
      </c>
      <c r="C49" s="59"/>
      <c r="D49" s="59"/>
      <c r="E49" s="59"/>
      <c r="F49" s="59"/>
    </row>
  </sheetData>
  <mergeCells count="23">
    <mergeCell ref="I29:I30"/>
    <mergeCell ref="A24:A25"/>
    <mergeCell ref="E24:E25"/>
    <mergeCell ref="F24:F25"/>
    <mergeCell ref="G24:G25"/>
    <mergeCell ref="H24:H25"/>
    <mergeCell ref="I24:I25"/>
    <mergeCell ref="B49:F49"/>
    <mergeCell ref="A3:J3"/>
    <mergeCell ref="J5:J6"/>
    <mergeCell ref="A5:A6"/>
    <mergeCell ref="B5:B6"/>
    <mergeCell ref="C5:C6"/>
    <mergeCell ref="E5:E6"/>
    <mergeCell ref="F5:H5"/>
    <mergeCell ref="I5:I6"/>
    <mergeCell ref="D5:D6"/>
    <mergeCell ref="E39:I39"/>
    <mergeCell ref="A29:A30"/>
    <mergeCell ref="E29:E30"/>
    <mergeCell ref="F29:F30"/>
    <mergeCell ref="G29:G30"/>
    <mergeCell ref="H29:H30"/>
  </mergeCells>
  <printOptions horizontalCentered="1"/>
  <pageMargins left="0.39370078740157483" right="0.19685039370078741" top="0.59055118110236227" bottom="0" header="0.39370078740157483" footer="0"/>
  <pageSetup paperSize="9" scale="20" fitToHeight="10" orientation="landscape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Норматив с целевыми статьями</vt:lpstr>
      <vt:lpstr>'Норматив с целевыми статьями'!Заголовки_для_печати</vt:lpstr>
      <vt:lpstr>'Норматив с целевыми статьями'!Область_печати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2026-08-06T09:50:24Z</dcterms:modified>
</cp:coreProperties>
</file>