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АТАЛЬЯ\НОРМИРОВАНИЕ\2025-2027\"/>
    </mc:Choice>
  </mc:AlternateContent>
  <bookViews>
    <workbookView xWindow="120" yWindow="45" windowWidth="28680" windowHeight="14580" activeTab="1"/>
  </bookViews>
  <sheets>
    <sheet name="Расчет НЗ (в ОЗ) на 05.06.2024" sheetId="16" r:id="rId1"/>
    <sheet name="05.06.2024" sheetId="15" r:id="rId2"/>
  </sheets>
  <definedNames>
    <definedName name="Z_4F0F9040_9866_4C60_9728_9A0243CD388C_.wvu.Cols" localSheetId="1" hidden="1">'05.06.2024'!#REF!</definedName>
    <definedName name="Z_4F0F9040_9866_4C60_9728_9A0243CD388C_.wvu.Rows" localSheetId="0" hidden="1">'Расчет НЗ (в ОЗ) на 05.06.2024'!#REF!</definedName>
    <definedName name="_xlnm.Print_Titles" localSheetId="1">'05.06.2024'!$8:$10</definedName>
    <definedName name="_xlnm.Print_Titles" localSheetId="0">'Расчет НЗ (в ОЗ) на 05.06.2024'!$4:$5</definedName>
    <definedName name="_xlnm.Print_Area" localSheetId="1">'05.06.2024'!$A$1:$S$111</definedName>
    <definedName name="_xlnm.Print_Area" localSheetId="0">'Расчет НЗ (в ОЗ) на 05.06.2024'!$A$1:$E$96</definedName>
  </definedNames>
  <calcPr calcId="162913" fullPrecision="0"/>
  <customWorkbookViews>
    <customWorkbookView name="User - Личное представление" guid="{4F0F9040-9866-4C60-9728-9A0243CD388C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E77" i="16" l="1"/>
  <c r="D77" i="16"/>
  <c r="E76" i="16"/>
  <c r="D76" i="16"/>
  <c r="E75" i="16"/>
  <c r="D75" i="16"/>
  <c r="D74" i="16" l="1"/>
  <c r="E74" i="16"/>
  <c r="H93" i="15" l="1"/>
  <c r="O59" i="15" l="1"/>
  <c r="R59" i="15" s="1"/>
  <c r="D32" i="16" s="1"/>
  <c r="P59" i="15"/>
  <c r="S59" i="15" s="1"/>
  <c r="E32" i="16" s="1"/>
  <c r="H60" i="15" l="1"/>
  <c r="H59" i="15"/>
  <c r="N59" i="15" s="1"/>
  <c r="Q59" i="15" s="1"/>
  <c r="C32" i="16" s="1"/>
  <c r="S100" i="15" l="1"/>
  <c r="E82" i="16" s="1"/>
  <c r="R100" i="15"/>
  <c r="D82" i="16" s="1"/>
  <c r="N91" i="15"/>
  <c r="Q91" i="15" s="1"/>
  <c r="O69" i="15" l="1"/>
  <c r="N69" i="15"/>
  <c r="N70" i="15"/>
  <c r="S71" i="15" l="1"/>
  <c r="E59" i="16" s="1"/>
  <c r="R71" i="15"/>
  <c r="D59" i="16" s="1"/>
  <c r="Q70" i="15"/>
  <c r="R69" i="15"/>
  <c r="D60" i="16" s="1"/>
  <c r="Q69" i="15"/>
  <c r="P39" i="15"/>
  <c r="S39" i="15" s="1"/>
  <c r="O39" i="15"/>
  <c r="R39" i="15" s="1"/>
  <c r="N39" i="15"/>
  <c r="Q39" i="15" s="1"/>
  <c r="P35" i="15"/>
  <c r="S35" i="15" s="1"/>
  <c r="E25" i="16" s="1"/>
  <c r="O35" i="15"/>
  <c r="R35" i="15" s="1"/>
  <c r="D25" i="16" s="1"/>
  <c r="N35" i="15"/>
  <c r="Q35" i="15" s="1"/>
  <c r="H108" i="15" l="1"/>
  <c r="I108" i="15" s="1"/>
  <c r="H107" i="15"/>
  <c r="I107" i="15" s="1"/>
  <c r="H106" i="15"/>
  <c r="N106" i="15" s="1"/>
  <c r="Q106" i="15" s="1"/>
  <c r="N107" i="15" l="1"/>
  <c r="Q107" i="15" s="1"/>
  <c r="N108" i="15"/>
  <c r="Q108" i="15" s="1"/>
  <c r="J107" i="15"/>
  <c r="P107" i="15" s="1"/>
  <c r="S107" i="15" s="1"/>
  <c r="O107" i="15"/>
  <c r="R107" i="15" s="1"/>
  <c r="J108" i="15"/>
  <c r="P108" i="15" s="1"/>
  <c r="S108" i="15" s="1"/>
  <c r="O108" i="15"/>
  <c r="R108" i="15" s="1"/>
  <c r="I106" i="15"/>
  <c r="Q105" i="15" l="1"/>
  <c r="C84" i="16" s="1"/>
  <c r="N105" i="15"/>
  <c r="J106" i="15"/>
  <c r="P106" i="15" s="1"/>
  <c r="O106" i="15"/>
  <c r="R106" i="15" s="1"/>
  <c r="R105" i="15" s="1"/>
  <c r="D84" i="16" l="1"/>
  <c r="S106" i="15"/>
  <c r="S105" i="15" s="1"/>
  <c r="P105" i="15"/>
  <c r="J105" i="15" s="1"/>
  <c r="O105" i="15"/>
  <c r="I105" i="15" s="1"/>
  <c r="H104" i="15"/>
  <c r="E84" i="16" l="1"/>
  <c r="N104" i="15"/>
  <c r="Q104" i="15" s="1"/>
  <c r="I104" i="15"/>
  <c r="N98" i="15"/>
  <c r="Q98" i="15" s="1"/>
  <c r="J104" i="15" l="1"/>
  <c r="P104" i="15" s="1"/>
  <c r="S104" i="15" s="1"/>
  <c r="E83" i="16" s="1"/>
  <c r="O104" i="15"/>
  <c r="R104" i="15" s="1"/>
  <c r="D83" i="16" s="1"/>
  <c r="P102" i="15" l="1"/>
  <c r="S102" i="15" s="1"/>
  <c r="E71" i="16" s="1"/>
  <c r="O102" i="15"/>
  <c r="R102" i="15" s="1"/>
  <c r="D71" i="16" s="1"/>
  <c r="N102" i="15"/>
  <c r="Q102" i="15" s="1"/>
  <c r="C71" i="16" s="1"/>
  <c r="P36" i="15" l="1"/>
  <c r="S36" i="15" s="1"/>
  <c r="E27" i="16" s="1"/>
  <c r="O36" i="15"/>
  <c r="R36" i="15" s="1"/>
  <c r="D27" i="16" s="1"/>
  <c r="N36" i="15"/>
  <c r="Q36" i="15" s="1"/>
  <c r="C27" i="16" s="1"/>
  <c r="H95" i="15"/>
  <c r="I95" i="15" s="1"/>
  <c r="J95" i="15" s="1"/>
  <c r="H94" i="15"/>
  <c r="N94" i="15" s="1"/>
  <c r="Q94" i="15" s="1"/>
  <c r="C77" i="16" s="1"/>
  <c r="H58" i="15" l="1"/>
  <c r="I58" i="15" s="1"/>
  <c r="O58" i="15" s="1"/>
  <c r="R58" i="15" s="1"/>
  <c r="D45" i="16" s="1"/>
  <c r="J58" i="15" l="1"/>
  <c r="P58" i="15" s="1"/>
  <c r="S58" i="15" s="1"/>
  <c r="E45" i="16" s="1"/>
  <c r="N58" i="15"/>
  <c r="Q58" i="15" s="1"/>
  <c r="C45" i="16" l="1"/>
  <c r="N24" i="15"/>
  <c r="Q24" i="15" s="1"/>
  <c r="H90" i="15" l="1"/>
  <c r="N90" i="15" s="1"/>
  <c r="Q90" i="15" s="1"/>
  <c r="I90" i="15" l="1"/>
  <c r="O90" i="15" s="1"/>
  <c r="R90" i="15" s="1"/>
  <c r="N78" i="15"/>
  <c r="J90" i="15" l="1"/>
  <c r="P90" i="15" s="1"/>
  <c r="S90" i="15" s="1"/>
  <c r="H68" i="15" l="1"/>
  <c r="H67" i="15"/>
  <c r="N67" i="15" s="1"/>
  <c r="N68" i="15" l="1"/>
  <c r="Q68" i="15" s="1"/>
  <c r="I67" i="15"/>
  <c r="Q67" i="15"/>
  <c r="I68" i="15"/>
  <c r="O67" i="15" l="1"/>
  <c r="R67" i="15" s="1"/>
  <c r="J67" i="15"/>
  <c r="O68" i="15"/>
  <c r="R68" i="15" s="1"/>
  <c r="J68" i="15"/>
  <c r="P68" i="15" l="1"/>
  <c r="S68" i="15" s="1"/>
  <c r="P67" i="15"/>
  <c r="S67" i="15" s="1"/>
  <c r="H72" i="15"/>
  <c r="N72" i="15" s="1"/>
  <c r="Q72" i="15" s="1"/>
  <c r="N60" i="15" l="1"/>
  <c r="Q60" i="15" s="1"/>
  <c r="C33" i="16" l="1"/>
  <c r="P60" i="15" l="1"/>
  <c r="S60" i="15" s="1"/>
  <c r="E33" i="16" s="1"/>
  <c r="O60" i="15"/>
  <c r="R60" i="15" s="1"/>
  <c r="D33" i="16" s="1"/>
  <c r="H57" i="15"/>
  <c r="N57" i="15" s="1"/>
  <c r="Q57" i="15" s="1"/>
  <c r="C39" i="16" l="1"/>
  <c r="I57" i="15"/>
  <c r="O57" i="15" s="1"/>
  <c r="R57" i="15" s="1"/>
  <c r="D39" i="16" s="1"/>
  <c r="H56" i="15"/>
  <c r="H55" i="15"/>
  <c r="I55" i="15" l="1"/>
  <c r="O55" i="15" s="1"/>
  <c r="R55" i="15" s="1"/>
  <c r="D53" i="16" s="1"/>
  <c r="N55" i="15"/>
  <c r="Q55" i="15" s="1"/>
  <c r="I56" i="15"/>
  <c r="O56" i="15" s="1"/>
  <c r="R56" i="15" s="1"/>
  <c r="D49" i="16" s="1"/>
  <c r="N56" i="15"/>
  <c r="Q56" i="15" s="1"/>
  <c r="J57" i="15"/>
  <c r="P57" i="15" s="1"/>
  <c r="S57" i="15" s="1"/>
  <c r="E39" i="16" s="1"/>
  <c r="J55" i="15"/>
  <c r="P55" i="15" s="1"/>
  <c r="S55" i="15" s="1"/>
  <c r="E53" i="16" s="1"/>
  <c r="C53" i="16" l="1"/>
  <c r="J56" i="15"/>
  <c r="P56" i="15" s="1"/>
  <c r="S56" i="15" s="1"/>
  <c r="E49" i="16" s="1"/>
  <c r="C49" i="16"/>
  <c r="H48" i="15" l="1"/>
  <c r="N48" i="15" s="1"/>
  <c r="Q48" i="15" s="1"/>
  <c r="H47" i="15"/>
  <c r="C44" i="16" l="1"/>
  <c r="I47" i="15"/>
  <c r="N47" i="15"/>
  <c r="Q47" i="15" s="1"/>
  <c r="I48" i="15"/>
  <c r="O48" i="15" s="1"/>
  <c r="R48" i="15" s="1"/>
  <c r="D44" i="16" s="1"/>
  <c r="C52" i="16" l="1"/>
  <c r="J47" i="15"/>
  <c r="P47" i="15" s="1"/>
  <c r="S47" i="15" s="1"/>
  <c r="E52" i="16" s="1"/>
  <c r="O47" i="15"/>
  <c r="R47" i="15" s="1"/>
  <c r="D52" i="16" s="1"/>
  <c r="J48" i="15"/>
  <c r="P48" i="15" s="1"/>
  <c r="S48" i="15" s="1"/>
  <c r="E44" i="16" s="1"/>
  <c r="H41" i="15"/>
  <c r="N41" i="15" s="1"/>
  <c r="Q41" i="15" s="1"/>
  <c r="I41" i="15" l="1"/>
  <c r="O41" i="15" s="1"/>
  <c r="R41" i="15" s="1"/>
  <c r="J41" i="15" l="1"/>
  <c r="P41" i="15" s="1"/>
  <c r="S41" i="15" s="1"/>
  <c r="N15" i="15" l="1"/>
  <c r="Q15" i="15" s="1"/>
  <c r="O18" i="15" l="1"/>
  <c r="N18" i="15"/>
  <c r="N17" i="15" s="1"/>
  <c r="Q17" i="15" s="1"/>
  <c r="P18" i="15"/>
  <c r="O15" i="15"/>
  <c r="R15" i="15" s="1"/>
  <c r="H13" i="15"/>
  <c r="N13" i="15" l="1"/>
  <c r="Q13" i="15" s="1"/>
  <c r="I13" i="15"/>
  <c r="N12" i="15" l="1"/>
  <c r="J13" i="15"/>
  <c r="P13" i="15" s="1"/>
  <c r="O13" i="15"/>
  <c r="P12" i="15" l="1"/>
  <c r="S13" i="15"/>
  <c r="O12" i="15"/>
  <c r="R13" i="15"/>
  <c r="H103" i="15"/>
  <c r="I103" i="15" l="1"/>
  <c r="O103" i="15" s="1"/>
  <c r="R103" i="15" s="1"/>
  <c r="D73" i="16" s="1"/>
  <c r="N103" i="15"/>
  <c r="Q103" i="15" s="1"/>
  <c r="J103" i="15" l="1"/>
  <c r="P103" i="15" s="1"/>
  <c r="C73" i="16"/>
  <c r="H65" i="15"/>
  <c r="N65" i="15" s="1"/>
  <c r="Q65" i="15" s="1"/>
  <c r="H109" i="15"/>
  <c r="N109" i="15" s="1"/>
  <c r="S103" i="15" l="1"/>
  <c r="E73" i="16" s="1"/>
  <c r="I65" i="15"/>
  <c r="O65" i="15" s="1"/>
  <c r="Q109" i="15"/>
  <c r="C85" i="16" s="1"/>
  <c r="I109" i="15"/>
  <c r="O109" i="15" s="1"/>
  <c r="R109" i="15" s="1"/>
  <c r="D85" i="16" s="1"/>
  <c r="R65" i="15" l="1"/>
  <c r="J109" i="15"/>
  <c r="P109" i="15" s="1"/>
  <c r="S109" i="15" s="1"/>
  <c r="E85" i="16" s="1"/>
  <c r="H110" i="15" l="1"/>
  <c r="N110" i="15" s="1"/>
  <c r="Q110" i="15" l="1"/>
  <c r="C86" i="16" s="1"/>
  <c r="I110" i="15"/>
  <c r="J110" i="15" s="1"/>
  <c r="P110" i="15" s="1"/>
  <c r="S110" i="15" s="1"/>
  <c r="E86" i="16" s="1"/>
  <c r="O110" i="15" l="1"/>
  <c r="R110" i="15" s="1"/>
  <c r="D86" i="16" s="1"/>
  <c r="H101" i="15"/>
  <c r="C83" i="16" l="1"/>
  <c r="N101" i="15"/>
  <c r="Q101" i="15" s="1"/>
  <c r="I101" i="15"/>
  <c r="O101" i="15" s="1"/>
  <c r="R101" i="15" s="1"/>
  <c r="D68" i="16" s="1"/>
  <c r="P95" i="15"/>
  <c r="S95" i="15" s="1"/>
  <c r="N95" i="15"/>
  <c r="Q95" i="15" s="1"/>
  <c r="C81" i="16" s="1"/>
  <c r="E81" i="16" l="1"/>
  <c r="S92" i="15"/>
  <c r="J101" i="15"/>
  <c r="P101" i="15" s="1"/>
  <c r="S101" i="15" s="1"/>
  <c r="E68" i="16" s="1"/>
  <c r="P92" i="15"/>
  <c r="O95" i="15"/>
  <c r="R95" i="15" s="1"/>
  <c r="H89" i="15"/>
  <c r="N89" i="15" s="1"/>
  <c r="Q89" i="15" s="1"/>
  <c r="Q88" i="15" s="1"/>
  <c r="D81" i="16" l="1"/>
  <c r="R92" i="15"/>
  <c r="O92" i="15"/>
  <c r="I89" i="15"/>
  <c r="O89" i="15" s="1"/>
  <c r="R89" i="15" s="1"/>
  <c r="J89" i="15" l="1"/>
  <c r="P89" i="15" s="1"/>
  <c r="S89" i="15" s="1"/>
  <c r="H80" i="15"/>
  <c r="N80" i="15" s="1"/>
  <c r="Q80" i="15" s="1"/>
  <c r="I80" i="15" l="1"/>
  <c r="O80" i="15" s="1"/>
  <c r="R80" i="15" s="1"/>
  <c r="H81" i="15"/>
  <c r="H79" i="15" l="1"/>
  <c r="N81" i="15"/>
  <c r="Q81" i="15" s="1"/>
  <c r="J80" i="15"/>
  <c r="P80" i="15" s="1"/>
  <c r="S80" i="15" s="1"/>
  <c r="I81" i="15"/>
  <c r="J81" i="15" l="1"/>
  <c r="P81" i="15" s="1"/>
  <c r="S81" i="15" s="1"/>
  <c r="S79" i="15" s="1"/>
  <c r="O81" i="15"/>
  <c r="R81" i="15" s="1"/>
  <c r="R79" i="15" s="1"/>
  <c r="I79" i="15"/>
  <c r="Q79" i="15"/>
  <c r="N79" i="15"/>
  <c r="H75" i="15"/>
  <c r="N75" i="15" s="1"/>
  <c r="Q75" i="15" s="1"/>
  <c r="H76" i="15"/>
  <c r="N76" i="15" s="1"/>
  <c r="Q76" i="15" s="1"/>
  <c r="D66" i="16" l="1"/>
  <c r="E66" i="16"/>
  <c r="J79" i="15"/>
  <c r="P79" i="15"/>
  <c r="O79" i="15"/>
  <c r="I76" i="15"/>
  <c r="O76" i="15" s="1"/>
  <c r="R76" i="15" s="1"/>
  <c r="D63" i="16" s="1"/>
  <c r="I75" i="15"/>
  <c r="J75" i="15" l="1"/>
  <c r="P75" i="15" s="1"/>
  <c r="S75" i="15" s="1"/>
  <c r="O75" i="15"/>
  <c r="R75" i="15" s="1"/>
  <c r="J76" i="15"/>
  <c r="P76" i="15" s="1"/>
  <c r="S76" i="15" s="1"/>
  <c r="E63" i="16" s="1"/>
  <c r="H63" i="15"/>
  <c r="N63" i="15" s="1"/>
  <c r="Q63" i="15" s="1"/>
  <c r="H71" i="15"/>
  <c r="I71" i="15" s="1"/>
  <c r="J71" i="15" s="1"/>
  <c r="H62" i="15"/>
  <c r="N62" i="15" s="1"/>
  <c r="Q62" i="15" s="1"/>
  <c r="I63" i="15" l="1"/>
  <c r="N71" i="15"/>
  <c r="Q71" i="15" s="1"/>
  <c r="J63" i="15" l="1"/>
  <c r="P63" i="15" s="1"/>
  <c r="S63" i="15" s="1"/>
  <c r="E58" i="16" s="1"/>
  <c r="O63" i="15"/>
  <c r="R63" i="15" s="1"/>
  <c r="D58" i="16" s="1"/>
  <c r="C59" i="16" l="1"/>
  <c r="H49" i="15"/>
  <c r="H51" i="15"/>
  <c r="N51" i="15" s="1"/>
  <c r="Q51" i="15" s="1"/>
  <c r="I49" i="15" l="1"/>
  <c r="O49" i="15" s="1"/>
  <c r="R49" i="15" s="1"/>
  <c r="D47" i="16" s="1"/>
  <c r="N49" i="15"/>
  <c r="Q49" i="15" s="1"/>
  <c r="C48" i="16"/>
  <c r="I51" i="15"/>
  <c r="J49" i="15"/>
  <c r="P49" i="15" s="1"/>
  <c r="S49" i="15" s="1"/>
  <c r="E47" i="16" s="1"/>
  <c r="J51" i="15" l="1"/>
  <c r="P51" i="15" s="1"/>
  <c r="S51" i="15" s="1"/>
  <c r="E48" i="16" s="1"/>
  <c r="O51" i="15"/>
  <c r="R51" i="15" s="1"/>
  <c r="D48" i="16" s="1"/>
  <c r="C47" i="16"/>
  <c r="H50" i="15"/>
  <c r="N50" i="15" s="1"/>
  <c r="Q50" i="15" s="1"/>
  <c r="C50" i="16" l="1"/>
  <c r="I50" i="15"/>
  <c r="J50" i="15" l="1"/>
  <c r="P50" i="15" s="1"/>
  <c r="S50" i="15" s="1"/>
  <c r="E50" i="16" s="1"/>
  <c r="O50" i="15"/>
  <c r="R50" i="15" s="1"/>
  <c r="D50" i="16" s="1"/>
  <c r="H34" i="15"/>
  <c r="N34" i="15" s="1"/>
  <c r="Q34" i="15" s="1"/>
  <c r="C26" i="16" s="1"/>
  <c r="I34" i="15" l="1"/>
  <c r="H54" i="15"/>
  <c r="N54" i="15" s="1"/>
  <c r="Q54" i="15" s="1"/>
  <c r="J34" i="15" l="1"/>
  <c r="P34" i="15" s="1"/>
  <c r="S34" i="15" s="1"/>
  <c r="E26" i="16" s="1"/>
  <c r="O34" i="15"/>
  <c r="R34" i="15" s="1"/>
  <c r="D26" i="16" s="1"/>
  <c r="I54" i="15"/>
  <c r="H53" i="15"/>
  <c r="J54" i="15" l="1"/>
  <c r="P54" i="15" s="1"/>
  <c r="O54" i="15"/>
  <c r="R54" i="15" s="1"/>
  <c r="D51" i="16" s="1"/>
  <c r="D46" i="16" s="1"/>
  <c r="I53" i="15"/>
  <c r="O53" i="15" s="1"/>
  <c r="R53" i="15" s="1"/>
  <c r="D43" i="16" s="1"/>
  <c r="N53" i="15"/>
  <c r="Q53" i="15" s="1"/>
  <c r="C51" i="16"/>
  <c r="C46" i="16" s="1"/>
  <c r="J53" i="15" l="1"/>
  <c r="P53" i="15" s="1"/>
  <c r="S53" i="15" s="1"/>
  <c r="E43" i="16" s="1"/>
  <c r="S54" i="15"/>
  <c r="E51" i="16" s="1"/>
  <c r="E46" i="16" s="1"/>
  <c r="C43" i="16"/>
  <c r="H52" i="15"/>
  <c r="I52" i="15" l="1"/>
  <c r="N52" i="15"/>
  <c r="Q52" i="15" s="1"/>
  <c r="J52" i="15" l="1"/>
  <c r="P52" i="15" s="1"/>
  <c r="S52" i="15" s="1"/>
  <c r="E37" i="16" s="1"/>
  <c r="O52" i="15"/>
  <c r="R52" i="15" s="1"/>
  <c r="D37" i="16" s="1"/>
  <c r="C37" i="16"/>
  <c r="H40" i="15" l="1"/>
  <c r="N40" i="15" s="1"/>
  <c r="Q40" i="15" s="1"/>
  <c r="I40" i="15" l="1"/>
  <c r="H38" i="15"/>
  <c r="N38" i="15" s="1"/>
  <c r="Q38" i="15" s="1"/>
  <c r="H30" i="15"/>
  <c r="I30" i="15" s="1"/>
  <c r="J30" i="15" s="1"/>
  <c r="H27" i="15"/>
  <c r="H28" i="15"/>
  <c r="H31" i="15"/>
  <c r="N31" i="15" s="1"/>
  <c r="Q31" i="15" s="1"/>
  <c r="H32" i="15"/>
  <c r="N32" i="15" s="1"/>
  <c r="Q32" i="15" s="1"/>
  <c r="H33" i="15"/>
  <c r="N33" i="15" s="1"/>
  <c r="Q33" i="15" s="1"/>
  <c r="H29" i="15"/>
  <c r="Q30" i="15" l="1"/>
  <c r="J40" i="15"/>
  <c r="P40" i="15" s="1"/>
  <c r="S40" i="15" s="1"/>
  <c r="E31" i="16" s="1"/>
  <c r="O40" i="15"/>
  <c r="R40" i="15" s="1"/>
  <c r="D31" i="16" s="1"/>
  <c r="I33" i="15"/>
  <c r="I29" i="15"/>
  <c r="O29" i="15" s="1"/>
  <c r="R29" i="15" s="1"/>
  <c r="D21" i="16" s="1"/>
  <c r="N29" i="15"/>
  <c r="Q29" i="15" s="1"/>
  <c r="I28" i="15"/>
  <c r="N28" i="15"/>
  <c r="Q28" i="15" s="1"/>
  <c r="I27" i="15"/>
  <c r="O27" i="15" s="1"/>
  <c r="N27" i="15"/>
  <c r="I32" i="15"/>
  <c r="O32" i="15" s="1"/>
  <c r="R32" i="15" s="1"/>
  <c r="I31" i="15"/>
  <c r="O31" i="15" s="1"/>
  <c r="R31" i="15" l="1"/>
  <c r="R30" i="15" s="1"/>
  <c r="D23" i="16" s="1"/>
  <c r="Q27" i="15"/>
  <c r="Q26" i="15" s="1"/>
  <c r="R27" i="15"/>
  <c r="J27" i="15"/>
  <c r="P27" i="15" s="1"/>
  <c r="J29" i="15"/>
  <c r="P29" i="15" s="1"/>
  <c r="S29" i="15" s="1"/>
  <c r="E21" i="16" s="1"/>
  <c r="J31" i="15"/>
  <c r="P31" i="15" s="1"/>
  <c r="S31" i="15" s="1"/>
  <c r="J32" i="15"/>
  <c r="P32" i="15" s="1"/>
  <c r="S32" i="15" s="1"/>
  <c r="J28" i="15"/>
  <c r="P28" i="15" s="1"/>
  <c r="S28" i="15" s="1"/>
  <c r="O28" i="15"/>
  <c r="R28" i="15" s="1"/>
  <c r="J33" i="15"/>
  <c r="P33" i="15" s="1"/>
  <c r="S33" i="15" s="1"/>
  <c r="E24" i="16" s="1"/>
  <c r="O33" i="15"/>
  <c r="R33" i="15" s="1"/>
  <c r="D24" i="16" s="1"/>
  <c r="D22" i="16" l="1"/>
  <c r="D20" i="16" s="1"/>
  <c r="R26" i="15"/>
  <c r="S27" i="15"/>
  <c r="S30" i="15"/>
  <c r="E23" i="16" s="1"/>
  <c r="H99" i="15"/>
  <c r="N99" i="15" s="1"/>
  <c r="Q99" i="15" s="1"/>
  <c r="H97" i="15"/>
  <c r="N97" i="15" s="1"/>
  <c r="Q97" i="15" s="1"/>
  <c r="N93" i="15"/>
  <c r="Q93" i="15" s="1"/>
  <c r="Q92" i="15" s="1"/>
  <c r="H87" i="15"/>
  <c r="N87" i="15" s="1"/>
  <c r="Q87" i="15" s="1"/>
  <c r="H86" i="15"/>
  <c r="I86" i="15" s="1"/>
  <c r="H85" i="15"/>
  <c r="N85" i="15" s="1"/>
  <c r="E22" i="16" l="1"/>
  <c r="E20" i="16" s="1"/>
  <c r="S26" i="15"/>
  <c r="C69" i="16"/>
  <c r="Q85" i="15"/>
  <c r="C75" i="16" s="1"/>
  <c r="J86" i="15"/>
  <c r="P86" i="15" s="1"/>
  <c r="O86" i="15"/>
  <c r="C80" i="16"/>
  <c r="I87" i="15"/>
  <c r="N92" i="15"/>
  <c r="I99" i="15"/>
  <c r="J99" i="15" s="1"/>
  <c r="P99" i="15" s="1"/>
  <c r="S99" i="15" s="1"/>
  <c r="N86" i="15"/>
  <c r="Q86" i="15" s="1"/>
  <c r="I62" i="15"/>
  <c r="N84" i="15" l="1"/>
  <c r="Q84" i="15"/>
  <c r="J62" i="15"/>
  <c r="P62" i="15" s="1"/>
  <c r="S62" i="15" s="1"/>
  <c r="O62" i="15"/>
  <c r="R62" i="15" s="1"/>
  <c r="R86" i="15"/>
  <c r="S86" i="15"/>
  <c r="J87" i="15"/>
  <c r="P87" i="15" s="1"/>
  <c r="S87" i="15" s="1"/>
  <c r="E80" i="16" s="1"/>
  <c r="O87" i="15"/>
  <c r="R87" i="15" s="1"/>
  <c r="D80" i="16" s="1"/>
  <c r="O99" i="15"/>
  <c r="R99" i="15" s="1"/>
  <c r="J65" i="15"/>
  <c r="P65" i="15" s="1"/>
  <c r="C79" i="16"/>
  <c r="E79" i="16" l="1"/>
  <c r="E78" i="16" s="1"/>
  <c r="S84" i="15"/>
  <c r="D79" i="16"/>
  <c r="D78" i="16" s="1"/>
  <c r="R84" i="15"/>
  <c r="D55" i="16"/>
  <c r="P84" i="15"/>
  <c r="E55" i="16"/>
  <c r="O84" i="15"/>
  <c r="S65" i="15"/>
  <c r="C76" i="16"/>
  <c r="C74" i="16" s="1"/>
  <c r="H46" i="15"/>
  <c r="C25" i="16"/>
  <c r="I46" i="15" l="1"/>
  <c r="N46" i="15"/>
  <c r="Q46" i="15" s="1"/>
  <c r="J46" i="15" l="1"/>
  <c r="P46" i="15" s="1"/>
  <c r="S46" i="15" s="1"/>
  <c r="E42" i="16" s="1"/>
  <c r="O46" i="15"/>
  <c r="R46" i="15" s="1"/>
  <c r="D42" i="16" s="1"/>
  <c r="H100" i="15"/>
  <c r="N100" i="15" s="1"/>
  <c r="Q100" i="15" s="1"/>
  <c r="Q96" i="15" s="1"/>
  <c r="O98" i="15" l="1"/>
  <c r="R98" i="15" s="1"/>
  <c r="D70" i="16" s="1"/>
  <c r="P98" i="15" l="1"/>
  <c r="S98" i="15" s="1"/>
  <c r="E70" i="16" s="1"/>
  <c r="Q78" i="15" l="1"/>
  <c r="Q77" i="15" s="1"/>
  <c r="P78" i="15"/>
  <c r="O78" i="15"/>
  <c r="R78" i="15" s="1"/>
  <c r="D65" i="16" l="1"/>
  <c r="D64" i="16" s="1"/>
  <c r="R77" i="15"/>
  <c r="S78" i="15"/>
  <c r="N77" i="15"/>
  <c r="H74" i="15"/>
  <c r="E65" i="16" l="1"/>
  <c r="E64" i="16" s="1"/>
  <c r="S77" i="15"/>
  <c r="I74" i="15"/>
  <c r="N74" i="15"/>
  <c r="Q74" i="15" s="1"/>
  <c r="O70" i="15"/>
  <c r="R70" i="15" s="1"/>
  <c r="D56" i="16" s="1"/>
  <c r="P70" i="15"/>
  <c r="S70" i="15" s="1"/>
  <c r="E56" i="16" s="1"/>
  <c r="J74" i="15" l="1"/>
  <c r="P74" i="15" s="1"/>
  <c r="S74" i="15" s="1"/>
  <c r="O74" i="15"/>
  <c r="R74" i="15" s="1"/>
  <c r="I72" i="15"/>
  <c r="O72" i="15" s="1"/>
  <c r="R72" i="15" s="1"/>
  <c r="D57" i="16" s="1"/>
  <c r="E62" i="16" l="1"/>
  <c r="S73" i="15"/>
  <c r="R73" i="15"/>
  <c r="D62" i="16"/>
  <c r="J72" i="15"/>
  <c r="P72" i="15" s="1"/>
  <c r="S72" i="15" s="1"/>
  <c r="E57" i="16" s="1"/>
  <c r="H44" i="15" l="1"/>
  <c r="N44" i="15" s="1"/>
  <c r="Q44" i="15" s="1"/>
  <c r="H43" i="15"/>
  <c r="N43" i="15" s="1"/>
  <c r="Q43" i="15" s="1"/>
  <c r="H42" i="15"/>
  <c r="N42" i="15" s="1"/>
  <c r="Q42" i="15" s="1"/>
  <c r="C35" i="16" l="1"/>
  <c r="N30" i="15"/>
  <c r="N26" i="15" s="1"/>
  <c r="P30" i="15" l="1"/>
  <c r="P26" i="15" s="1"/>
  <c r="O30" i="15"/>
  <c r="O26" i="15" s="1"/>
  <c r="H25" i="15" l="1"/>
  <c r="N25" i="15" s="1"/>
  <c r="Q25" i="15" s="1"/>
  <c r="I24" i="15"/>
  <c r="O24" i="15" s="1"/>
  <c r="R24" i="15" s="1"/>
  <c r="D17" i="16" s="1"/>
  <c r="H23" i="15"/>
  <c r="N23" i="15" s="1"/>
  <c r="Q23" i="15" s="1"/>
  <c r="J24" i="15" l="1"/>
  <c r="P24" i="15" s="1"/>
  <c r="S24" i="15" s="1"/>
  <c r="E17" i="16" s="1"/>
  <c r="I25" i="15"/>
  <c r="O25" i="15" s="1"/>
  <c r="R25" i="15" s="1"/>
  <c r="D19" i="16" s="1"/>
  <c r="N22" i="15" l="1"/>
  <c r="Q22" i="15"/>
  <c r="J25" i="15"/>
  <c r="P25" i="15" s="1"/>
  <c r="S25" i="15" s="1"/>
  <c r="E19" i="16" s="1"/>
  <c r="P17" i="15" l="1"/>
  <c r="S17" i="15" s="1"/>
  <c r="Q14" i="15"/>
  <c r="O17" i="15" l="1"/>
  <c r="R17" i="15" s="1"/>
  <c r="N14" i="15"/>
  <c r="Q12" i="15"/>
  <c r="N11" i="15" l="1"/>
  <c r="R14" i="15"/>
  <c r="P15" i="15"/>
  <c r="S15" i="15" s="1"/>
  <c r="O14" i="15"/>
  <c r="P14" i="15" l="1"/>
  <c r="S14" i="15"/>
  <c r="C68" i="16" l="1"/>
  <c r="C70" i="16"/>
  <c r="C65" i="16"/>
  <c r="C57" i="16" l="1"/>
  <c r="C56" i="16"/>
  <c r="C55" i="16"/>
  <c r="C42" i="16" l="1"/>
  <c r="C31" i="16"/>
  <c r="C24" i="16" l="1"/>
  <c r="C23" i="16"/>
  <c r="C22" i="16"/>
  <c r="C21" i="16" l="1"/>
  <c r="C20" i="16" s="1"/>
  <c r="C19" i="16" l="1"/>
  <c r="C17" i="16"/>
  <c r="C16" i="16"/>
  <c r="C15" i="16" s="1"/>
  <c r="E13" i="16"/>
  <c r="D13" i="16"/>
  <c r="C13" i="16"/>
  <c r="E12" i="16" s="1"/>
  <c r="D12" i="16" s="1"/>
  <c r="C12" i="16" s="1"/>
  <c r="E11" i="16" s="1"/>
  <c r="D11" i="16" s="1"/>
  <c r="C11" i="16"/>
  <c r="E18" i="16" l="1"/>
  <c r="C18" i="16"/>
  <c r="C10" i="16"/>
  <c r="D10" i="16"/>
  <c r="E10" i="16"/>
  <c r="D18" i="16" l="1"/>
  <c r="I38" i="15"/>
  <c r="O38" i="15" s="1"/>
  <c r="R38" i="15" s="1"/>
  <c r="D30" i="16" l="1"/>
  <c r="C30" i="16"/>
  <c r="C29" i="16" s="1"/>
  <c r="J38" i="15"/>
  <c r="P38" i="15" s="1"/>
  <c r="S38" i="15" s="1"/>
  <c r="E30" i="16" l="1"/>
  <c r="D29" i="16"/>
  <c r="E29" i="16" l="1"/>
  <c r="I42" i="15"/>
  <c r="I43" i="15"/>
  <c r="O43" i="15" s="1"/>
  <c r="R43" i="15" s="1"/>
  <c r="D36" i="16" s="1"/>
  <c r="C38" i="16"/>
  <c r="I44" i="15"/>
  <c r="J42" i="15" l="1"/>
  <c r="P42" i="15" s="1"/>
  <c r="S42" i="15" s="1"/>
  <c r="O42" i="15"/>
  <c r="R42" i="15" s="1"/>
  <c r="J44" i="15"/>
  <c r="P44" i="15" s="1"/>
  <c r="S44" i="15" s="1"/>
  <c r="E38" i="16" s="1"/>
  <c r="O44" i="15"/>
  <c r="R44" i="15" s="1"/>
  <c r="D38" i="16" s="1"/>
  <c r="J43" i="15"/>
  <c r="P43" i="15" s="1"/>
  <c r="S43" i="15" s="1"/>
  <c r="E36" i="16" s="1"/>
  <c r="C36" i="16"/>
  <c r="C34" i="16" s="1"/>
  <c r="D35" i="16" l="1"/>
  <c r="E35" i="16"/>
  <c r="E34" i="16" s="1"/>
  <c r="C58" i="16"/>
  <c r="D34" i="16" l="1"/>
  <c r="P69" i="15" l="1"/>
  <c r="S69" i="15" s="1"/>
  <c r="E60" i="16" s="1"/>
  <c r="C60" i="16"/>
  <c r="C63" i="16" l="1"/>
  <c r="O73" i="15" l="1"/>
  <c r="P73" i="15"/>
  <c r="N73" i="15"/>
  <c r="Q73" i="15" l="1"/>
  <c r="C62" i="16"/>
  <c r="N82" i="15"/>
  <c r="N83" i="15"/>
  <c r="Q83" i="15" s="1"/>
  <c r="P77" i="15"/>
  <c r="O77" i="15"/>
  <c r="Q82" i="15" l="1"/>
  <c r="C66" i="16" l="1"/>
  <c r="C64" i="16" s="1"/>
  <c r="I97" i="15" l="1"/>
  <c r="I23" i="15"/>
  <c r="O23" i="15" s="1"/>
  <c r="R23" i="15" s="1"/>
  <c r="R12" i="15"/>
  <c r="C9" i="16"/>
  <c r="D16" i="16" l="1"/>
  <c r="D15" i="16" s="1"/>
  <c r="R22" i="15"/>
  <c r="C8" i="16"/>
  <c r="C7" i="16" s="1"/>
  <c r="O97" i="15"/>
  <c r="R97" i="15" s="1"/>
  <c r="S12" i="15"/>
  <c r="J23" i="15"/>
  <c r="P23" i="15" s="1"/>
  <c r="S23" i="15" s="1"/>
  <c r="C82" i="16"/>
  <c r="C78" i="16" s="1"/>
  <c r="O11" i="15"/>
  <c r="O22" i="15"/>
  <c r="Q11" i="15"/>
  <c r="J97" i="15"/>
  <c r="P97" i="15" s="1"/>
  <c r="S97" i="15" s="1"/>
  <c r="D69" i="16" l="1"/>
  <c r="R96" i="15"/>
  <c r="E69" i="16"/>
  <c r="S96" i="15"/>
  <c r="E16" i="16"/>
  <c r="E15" i="16" s="1"/>
  <c r="S22" i="15"/>
  <c r="P11" i="15"/>
  <c r="P22" i="15"/>
  <c r="S11" i="15"/>
  <c r="E9" i="16"/>
  <c r="R11" i="15"/>
  <c r="D9" i="16"/>
  <c r="E8" i="16" l="1"/>
  <c r="E7" i="16" s="1"/>
  <c r="D8" i="16"/>
  <c r="D7" i="16" s="1"/>
  <c r="H45" i="15"/>
  <c r="N45" i="15" s="1"/>
  <c r="Q45" i="15" s="1"/>
  <c r="Q37" i="15" l="1"/>
  <c r="N37" i="15"/>
  <c r="I45" i="15"/>
  <c r="J45" i="15" l="1"/>
  <c r="P45" i="15" s="1"/>
  <c r="S45" i="15" s="1"/>
  <c r="O45" i="15"/>
  <c r="R45" i="15" s="1"/>
  <c r="C41" i="16"/>
  <c r="C40" i="16" s="1"/>
  <c r="C28" i="16" s="1"/>
  <c r="P37" i="15"/>
  <c r="D41" i="16" l="1"/>
  <c r="R37" i="15"/>
  <c r="E41" i="16"/>
  <c r="E40" i="16" s="1"/>
  <c r="E28" i="16" s="1"/>
  <c r="S37" i="15"/>
  <c r="O37" i="15"/>
  <c r="D40" i="16" l="1"/>
  <c r="D28" i="16" s="1"/>
  <c r="H66" i="15"/>
  <c r="N66" i="15" s="1"/>
  <c r="I66" i="15" l="1"/>
  <c r="O66" i="15" s="1"/>
  <c r="J66" i="15" l="1"/>
  <c r="P66" i="15" s="1"/>
  <c r="S66" i="15" s="1"/>
  <c r="Q66" i="15"/>
  <c r="N64" i="15"/>
  <c r="N61" i="15" s="1"/>
  <c r="R66" i="15"/>
  <c r="O64" i="15"/>
  <c r="P64" i="15" l="1"/>
  <c r="S64" i="15" s="1"/>
  <c r="R64" i="15"/>
  <c r="O61" i="15"/>
  <c r="H64" i="15"/>
  <c r="I64" i="15" s="1"/>
  <c r="J64" i="15" s="1"/>
  <c r="Q64" i="15"/>
  <c r="Q61" i="15" s="1"/>
  <c r="D61" i="16" l="1"/>
  <c r="R61" i="15"/>
  <c r="P61" i="15"/>
  <c r="E61" i="16"/>
  <c r="S61" i="15"/>
  <c r="C61" i="16"/>
  <c r="C54" i="16" s="1"/>
  <c r="D54" i="16"/>
  <c r="E54" i="16"/>
  <c r="N96" i="15"/>
  <c r="Q21" i="15"/>
  <c r="P96" i="15" l="1"/>
  <c r="O96" i="15"/>
  <c r="N88" i="15" l="1"/>
  <c r="N21" i="15" s="1"/>
  <c r="N111" i="15" s="1"/>
  <c r="Q111" i="15"/>
  <c r="H91" i="15"/>
  <c r="I91" i="15" s="1"/>
  <c r="O91" i="15" l="1"/>
  <c r="R91" i="15" s="1"/>
  <c r="R88" i="15" s="1"/>
  <c r="J91" i="15"/>
  <c r="P91" i="15" s="1"/>
  <c r="S91" i="15" s="1"/>
  <c r="S88" i="15" s="1"/>
  <c r="C72" i="16"/>
  <c r="C67" i="16" s="1"/>
  <c r="C14" i="16" s="1"/>
  <c r="E72" i="16" l="1"/>
  <c r="E67" i="16" s="1"/>
  <c r="E14" i="16" s="1"/>
  <c r="S21" i="15"/>
  <c r="D72" i="16"/>
  <c r="D67" i="16" s="1"/>
  <c r="D14" i="16" s="1"/>
  <c r="R21" i="15"/>
  <c r="C87" i="16"/>
  <c r="P88" i="15"/>
  <c r="P21" i="15" s="1"/>
  <c r="P111" i="15" s="1"/>
  <c r="O88" i="15"/>
  <c r="O21" i="15" s="1"/>
  <c r="O111" i="15" s="1"/>
  <c r="R111" i="15" l="1"/>
  <c r="S111" i="15"/>
  <c r="D87" i="16" l="1"/>
  <c r="E87" i="16"/>
</calcChain>
</file>

<file path=xl/comments1.xml><?xml version="1.0" encoding="utf-8"?>
<comments xmlns="http://schemas.openxmlformats.org/spreadsheetml/2006/main">
  <authors>
    <author>Елена Анатольевна</author>
    <author>User</author>
  </authors>
  <commentList>
    <comment ref="J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методических указаний к формированию расходных обязательств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от 15.05.2024 
№ 32-р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Диск оптический</t>
        </r>
      </text>
    </comment>
    <comment ref="C4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ТО проводится: 
    Через 3 года после выпуска.
    Через 5 лет после выпуска.
    Через 7 лет после выпуска.
    Далее - каждый год.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Если только утилизация, то КОСГУ 226,
если вывоз и утилизация, КОСГУ 225.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Установка - КИС, обслуживание - РЖА.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Отходы IV-V класса опасности</t>
        </r>
      </text>
    </comment>
    <comment ref="C5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Мартиросян Т.Х.
Если только утилизация, то КОСГУ 226,
если вывоз и утилизация, КОСГУ 225.
Нет паспорта отходов, без которого заключение договора невозможно</t>
        </r>
      </text>
    </commen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раз в 2 года.
Включая работы на высоте.</t>
        </r>
      </text>
    </comment>
    <comment ref="N7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50 СОУТ</t>
        </r>
      </text>
    </comment>
    <comment ref="O7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100 СОУТ</t>
        </r>
      </text>
    </comment>
    <comment ref="P7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30 СОУТ</t>
        </r>
      </text>
    </comment>
  </commentList>
</comments>
</file>

<file path=xl/sharedStrings.xml><?xml version="1.0" encoding="utf-8"?>
<sst xmlns="http://schemas.openxmlformats.org/spreadsheetml/2006/main" count="478" uniqueCount="329">
  <si>
    <t>№ п/п</t>
  </si>
  <si>
    <t>Код КОСГУ</t>
  </si>
  <si>
    <t>Код вида расходов (группа, под-группа, элемент)</t>
  </si>
  <si>
    <t>Наименование
 целевой статьи расходов</t>
  </si>
  <si>
    <t>Ед. изм.</t>
  </si>
  <si>
    <t>1</t>
  </si>
  <si>
    <t>Услуги связи</t>
  </si>
  <si>
    <t>услуги почтовой связи</t>
  </si>
  <si>
    <t>оказание услуг связи проводного радиовещания</t>
  </si>
  <si>
    <t>Транспортные услуги</t>
  </si>
  <si>
    <t>Коммунальные услуги</t>
  </si>
  <si>
    <t>Работы, услуги по содержанию имущества</t>
  </si>
  <si>
    <t>выполнение работ по техническому обслуживанию и содержанию помещений, занимаемых Кировским РЖА по адресу: пр. Стачек, д. 18</t>
  </si>
  <si>
    <t>Прочие работы, услуги</t>
  </si>
  <si>
    <t>услуги по охране служебных помещений</t>
  </si>
  <si>
    <t>страхование гражданской ответственности владельцев транспортных средств</t>
  </si>
  <si>
    <t>подписка на периодические и справочные издания</t>
  </si>
  <si>
    <t>услуги по обучению на курсах повышения квалификации, семинарах и т.п.</t>
  </si>
  <si>
    <t>Увеличение стоимости основных средств</t>
  </si>
  <si>
    <t>поставка автомобильного топлива с использованием топливных карт</t>
  </si>
  <si>
    <t>поставка бумаги для орг.техники</t>
  </si>
  <si>
    <t>поставка канцтоваров</t>
  </si>
  <si>
    <t>Всего</t>
  </si>
  <si>
    <t>Мебель</t>
  </si>
  <si>
    <t>Норматив цены, руб.</t>
  </si>
  <si>
    <t>руб.на 1 работника</t>
  </si>
  <si>
    <t>Кол-во единиц</t>
  </si>
  <si>
    <t>% от нормативных затрат на приобретение оргтехники</t>
  </si>
  <si>
    <t>нормативные затраты на приобретение оргтехники</t>
  </si>
  <si>
    <t>Затраты на информационно-коммуникационные технологии</t>
  </si>
  <si>
    <t>1.1</t>
  </si>
  <si>
    <t>1.1.1</t>
  </si>
  <si>
    <t>Затраты на приобретение магнитных и оптических носителей информации</t>
  </si>
  <si>
    <t>2</t>
  </si>
  <si>
    <t>2.1</t>
  </si>
  <si>
    <t>2.2</t>
  </si>
  <si>
    <t>2.2.1</t>
  </si>
  <si>
    <t>Затраты на услуги связи</t>
  </si>
  <si>
    <t>Расчёт нормативных затрат  на обеспечение функций Кировского РЖА</t>
  </si>
  <si>
    <t>Вид (группа, подгруппа) затрат</t>
  </si>
  <si>
    <t>радиоточка</t>
  </si>
  <si>
    <t>Затраты на транспортные услуги</t>
  </si>
  <si>
    <t>поездки</t>
  </si>
  <si>
    <t>2.3</t>
  </si>
  <si>
    <t>Затраты на коммунальные услуги</t>
  </si>
  <si>
    <t xml:space="preserve">подача через присоединённую сеть электрической энергии </t>
  </si>
  <si>
    <t>подача через присоединённую сеть тепловой энергии в горячей воде</t>
  </si>
  <si>
    <t>Гкал</t>
  </si>
  <si>
    <t>отпуск питьевой воды и приём сточных вод</t>
  </si>
  <si>
    <t>2.4</t>
  </si>
  <si>
    <t>кв.м</t>
  </si>
  <si>
    <t>шт.</t>
  </si>
  <si>
    <t>руб./мес.</t>
  </si>
  <si>
    <t>руб.</t>
  </si>
  <si>
    <t>руб./год</t>
  </si>
  <si>
    <t>Цена, руб.</t>
  </si>
  <si>
    <t>чел.</t>
  </si>
  <si>
    <t>2.5.2</t>
  </si>
  <si>
    <t>2.5.3</t>
  </si>
  <si>
    <t>2.7.1</t>
  </si>
  <si>
    <t>2.7.2</t>
  </si>
  <si>
    <t>Затраты на содержание имущества</t>
  </si>
  <si>
    <t>Затраты на приобретение основных средств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</si>
  <si>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</si>
  <si>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</si>
  <si>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</si>
  <si>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оплату услуг вневедомственной охраны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</si>
  <si>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</si>
  <si>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приобретение мебели</t>
  </si>
  <si>
    <t>Затраты на приобретение канцелярских принадлежностей</t>
  </si>
  <si>
    <t>услуга</t>
  </si>
  <si>
    <t>Иные затраты, относящиеся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</si>
  <si>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</si>
  <si>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2.5</t>
  </si>
  <si>
    <t>2.6</t>
  </si>
  <si>
    <t>2.7</t>
  </si>
  <si>
    <t>Затраты на приобретение материальных запасов, не отнесенные к затратам, указанным в подпунктах "а" - "ж" пункта 6 Общих правил</t>
  </si>
  <si>
    <t>автомобиль</t>
  </si>
  <si>
    <t>л</t>
  </si>
  <si>
    <t>2.1.1</t>
  </si>
  <si>
    <t>2.1.2</t>
  </si>
  <si>
    <t>2.3.1</t>
  </si>
  <si>
    <t>2.3.2</t>
  </si>
  <si>
    <t>2.3.3</t>
  </si>
  <si>
    <t>Затраты на содержание и техническое обслуживание помещений:</t>
  </si>
  <si>
    <t>Услуги почтовой связи</t>
  </si>
  <si>
    <t>Услуги связи проводного радиовещания</t>
  </si>
  <si>
    <t>Электроснабжение</t>
  </si>
  <si>
    <t>Теплоснабжение</t>
  </si>
  <si>
    <t>Холодное водоснабжение и водоотведение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</si>
  <si>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участки отдела вселения и регистрационного учёта граждан (паспортные службы)</t>
  </si>
  <si>
    <t>Содержание и техническое обслуживание помещений, занимаемых Кировским РЖА по адресу: пр. Стачек, д. 18</t>
  </si>
  <si>
    <t>Текущий ремонт помещений</t>
  </si>
  <si>
    <t>Гос.техосмотр служебного автотранспорта</t>
  </si>
  <si>
    <t>Техническое обслуживание и ремонт комплексных систем обеспечения безопасности</t>
  </si>
  <si>
    <t>Затраты на приобретение периодических печатных изданий</t>
  </si>
  <si>
    <t>2.5.4</t>
  </si>
  <si>
    <t>Затраты на оказание медицинских услуг</t>
  </si>
  <si>
    <t>медицинские услуги</t>
  </si>
  <si>
    <t>2.6.1</t>
  </si>
  <si>
    <t>Затраты на приобретение бумаги для оргтехники</t>
  </si>
  <si>
    <t>в том числе:</t>
  </si>
  <si>
    <t>417 65 09</t>
  </si>
  <si>
    <t>АРМ</t>
  </si>
  <si>
    <t>руб. на 1 работника</t>
  </si>
  <si>
    <t>приобретение магнитных и оптических носителей информации</t>
  </si>
  <si>
    <t>запасные части для вычислительной техники</t>
  </si>
  <si>
    <t>первоначальная стоимость вычислительной техники, находящейся на балансе</t>
  </si>
  <si>
    <t>Затраты в год, руб.</t>
  </si>
  <si>
    <t>руб./Гкал</t>
  </si>
  <si>
    <t>Начальник ПЭО</t>
  </si>
  <si>
    <t>Сопровождение ПК                                           "Гранд-Смета"</t>
  </si>
  <si>
    <t>3</t>
  </si>
  <si>
    <t>4</t>
  </si>
  <si>
    <t>5</t>
  </si>
  <si>
    <t>Затраты на страхование служебных помещений</t>
  </si>
  <si>
    <t>Услуги пассажирских перевозок муниципальным транспортом</t>
  </si>
  <si>
    <t>Затраты на техническое обслуживание                             и ремонт транспортных средств</t>
  </si>
  <si>
    <t>Затраты на оплату услуг по обучению                              на курсах повышения квалификации работников Кировского РЖА</t>
  </si>
  <si>
    <t>Затраты на приобретение                                                         горюче-смазочных материалов</t>
  </si>
  <si>
    <t>рублей                  на 1 работника              в мес.</t>
  </si>
  <si>
    <t>детали для содержания оргтехники (принтеров, многофункциональных устройств, копитровальных аппаратов)</t>
  </si>
  <si>
    <t>% от первоначальной стоимости вычислительной техники, находящейся                на балансе</t>
  </si>
  <si>
    <t>страхование служебных помещений</t>
  </si>
  <si>
    <t>руб./кВт.ч</t>
  </si>
  <si>
    <t>кВт.ч</t>
  </si>
  <si>
    <t>куб.м</t>
  </si>
  <si>
    <t>руб./куб.м</t>
  </si>
  <si>
    <t>пачка</t>
  </si>
  <si>
    <t>Значение нормативных затрат, руб. в год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</si>
  <si>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</si>
  <si>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Е.В. Дорохов</t>
  </si>
  <si>
    <t>ремонт служебных помещений</t>
  </si>
  <si>
    <t>Затраты на техническое обслуживание и регламентно-профилактический ремонт иного оборудования:</t>
  </si>
  <si>
    <t>оказание услуг по сопровождению программного комплекса "ГРАНД-Смета"</t>
  </si>
  <si>
    <t>Увеличение стоимости прочих оборотных запасов (материалов)</t>
  </si>
  <si>
    <t>оказание услуг по вывозу и захоронению ТБО, образуемых Кировским РЖА по адресу: пр. Стачек, д. 18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</si>
  <si>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служебные помещения Кировского РЖА</t>
  </si>
  <si>
    <t>Страхование</t>
  </si>
  <si>
    <t>архивация документов</t>
  </si>
  <si>
    <t>Увеличение стоимости горюче-смазочных материалов</t>
  </si>
  <si>
    <t>предрейсовый медосмотр</t>
  </si>
  <si>
    <t>работа</t>
  </si>
  <si>
    <t>м.куб</t>
  </si>
  <si>
    <t>техническое обслуживание и ремонт систем кондиционирования и вентиляции воздуха</t>
  </si>
  <si>
    <t>работник</t>
  </si>
  <si>
    <t>0920083140  Расходы на содержание Санкт-Петербургских государственных казенных учреждений Жилищных агентств районов Санкт-Петербурга</t>
  </si>
  <si>
    <t>Директор</t>
  </si>
  <si>
    <t>Техническое обслуживание и ремонт систем кондиционирования и вентиляции воздуха</t>
  </si>
  <si>
    <t>Затраты на архивацию документов</t>
  </si>
  <si>
    <t>1.2</t>
  </si>
  <si>
    <t>1.2.1</t>
  </si>
  <si>
    <t>1.2.2</t>
  </si>
  <si>
    <t>1.2.3</t>
  </si>
  <si>
    <t>отпуск питьевой воды</t>
  </si>
  <si>
    <t>приём сточных вод</t>
  </si>
  <si>
    <t>А.А. Щипихина</t>
  </si>
  <si>
    <t>Индекс потребительских цен</t>
  </si>
  <si>
    <t>Затраты в год (для ОЗ), тыс.руб.</t>
  </si>
  <si>
    <t>плата за негативное воздействие на работу централизованной системы водоотведения</t>
  </si>
  <si>
    <t>Плата за негативное воздействие на работу централизованной системы водоотведения</t>
  </si>
  <si>
    <t>2.3.4</t>
  </si>
  <si>
    <t>Затраты на изготовление бланков, не относящихся к строгой отчётности</t>
  </si>
  <si>
    <t>2024 год</t>
  </si>
  <si>
    <t>диспансеризация работников</t>
  </si>
  <si>
    <t>Прочие основные средства</t>
  </si>
  <si>
    <t>лампа настольная</t>
  </si>
  <si>
    <t>тележка платформенная</t>
  </si>
  <si>
    <t>бланки, не относящиеся к строгой отчётности</t>
  </si>
  <si>
    <t>244, 247</t>
  </si>
  <si>
    <t>2.6.2</t>
  </si>
  <si>
    <t>Затраты на приобретение прочих основных средств</t>
  </si>
  <si>
    <t>Затраты на диспансеризацию работников</t>
  </si>
  <si>
    <t>2.5.1</t>
  </si>
  <si>
    <t>2025 год</t>
  </si>
  <si>
    <t>2.3.5</t>
  </si>
  <si>
    <t>Оказание услуг по вывозу и захоронению ТБО, образуемых Кировским РЖА</t>
  </si>
  <si>
    <t>оказание услуг по вывозу и захоронению ТБО, образуемых Кировским РЖА</t>
  </si>
  <si>
    <t>руб./чел</t>
  </si>
  <si>
    <t>оказание услуг по техническому обслуживанию и ремонту комплексных систем обеспечения безопасности (КСОБ) в нежилых помещениях Кировского РЖА</t>
  </si>
  <si>
    <t xml:space="preserve">2025 год </t>
  </si>
  <si>
    <t>Увеличение стоимости лекарственных препаратов и материалов, применяемых в медицинских целях</t>
  </si>
  <si>
    <t>комплект индивидуальный медицинский гражданской защиты (КИМГЗ)</t>
  </si>
  <si>
    <t xml:space="preserve">аптечки для оказания первой помощи работникам </t>
  </si>
  <si>
    <t>аптечки для оказания первой помощи в ДТП</t>
  </si>
  <si>
    <t>Увеличение стоимости мягкого инвентаря</t>
  </si>
  <si>
    <t>противогазы</t>
  </si>
  <si>
    <t>поставка бумаги для факса</t>
  </si>
  <si>
    <t>знаки пожарной безопасновти</t>
  </si>
  <si>
    <t>Затраты на приобретение знаков пожарной безопасновти</t>
  </si>
  <si>
    <t>Затраты на приобретение комплектов индивидуальный медицинский гражданской защиты (КИМГЗ)</t>
  </si>
  <si>
    <t xml:space="preserve">Затраты на приобретение аптечек для оказания первой помощи работникам </t>
  </si>
  <si>
    <t>Затраты на приобретение аптечек для оказания первой помощи в ДТП</t>
  </si>
  <si>
    <t>Затраты на приобретение противогазов</t>
  </si>
  <si>
    <t>Щипихина А.А.</t>
  </si>
  <si>
    <t>2026 год</t>
  </si>
  <si>
    <t>Согласно метод.указаний по формированию проекта бюджета СПб на 2024 год и на плановый период 2025 и 2026 годов</t>
  </si>
  <si>
    <t xml:space="preserve">2026 год </t>
  </si>
  <si>
    <t>2.5.1.1</t>
  </si>
  <si>
    <t>2.5.1.2</t>
  </si>
  <si>
    <t>2.5.1.3</t>
  </si>
  <si>
    <t xml:space="preserve">технический осмотр служебного автотранспорта </t>
  </si>
  <si>
    <t>техническое обслуживание УУТЭ</t>
  </si>
  <si>
    <t>шиномонтаж</t>
  </si>
  <si>
    <t>утилизация снега</t>
  </si>
  <si>
    <t>дератизация контейнерных площадок</t>
  </si>
  <si>
    <t>вывоз снега</t>
  </si>
  <si>
    <t>оказание услуг по специальной оценке условий труда (СОУТ)</t>
  </si>
  <si>
    <t>страхование гражданской ответственности владельцев уборочной техники</t>
  </si>
  <si>
    <t>ед.</t>
  </si>
  <si>
    <t>электробытовые товары</t>
  </si>
  <si>
    <t>смазочно-охлаждающие жидкости (масла)</t>
  </si>
  <si>
    <t>малоценный инвентарь</t>
  </si>
  <si>
    <t>жидкость стеклоомывателя зимняя</t>
  </si>
  <si>
    <t>Техническое обслуживание и ремонт служебного автотранспорта и уборочной техники</t>
  </si>
  <si>
    <t>Мойка автомобилей и уборочной техники</t>
  </si>
  <si>
    <t>Шиномонтаж</t>
  </si>
  <si>
    <t>2.5.2.1</t>
  </si>
  <si>
    <t>2.5.2.2</t>
  </si>
  <si>
    <t>2.5.2.3</t>
  </si>
  <si>
    <t>2.5.2.4</t>
  </si>
  <si>
    <t xml:space="preserve">Затраты на аренду помещений и оборудования </t>
  </si>
  <si>
    <t xml:space="preserve">Затраты на оплату услуг лиц, привлекаемых на основании гражданско-правовых договоров </t>
  </si>
  <si>
    <t>Техническое обслуживание УУТЭ</t>
  </si>
  <si>
    <t>2.5.3.1</t>
  </si>
  <si>
    <t>2.5.3.2</t>
  </si>
  <si>
    <t>2.5.3.3</t>
  </si>
  <si>
    <t>2.5.3.4</t>
  </si>
  <si>
    <t>Вывоз снега</t>
  </si>
  <si>
    <t xml:space="preserve">Вывоз и размещение отходов произв-ва 4-5 кл. </t>
  </si>
  <si>
    <t>Утилизация снега</t>
  </si>
  <si>
    <t>Дератизация контейнерных площадок</t>
  </si>
  <si>
    <t>Поливка и мойка территорий</t>
  </si>
  <si>
    <t>2.5.4.1</t>
  </si>
  <si>
    <t>2.5.4.2</t>
  </si>
  <si>
    <t>2.5.4.3</t>
  </si>
  <si>
    <t>2.5.4.4</t>
  </si>
  <si>
    <t>2.5.4.5</t>
  </si>
  <si>
    <t>2.5.4.6</t>
  </si>
  <si>
    <t>2.6.3</t>
  </si>
  <si>
    <t>2.6.4</t>
  </si>
  <si>
    <t>2.6.5</t>
  </si>
  <si>
    <t>2.6.6</t>
  </si>
  <si>
    <t>2.6.7</t>
  </si>
  <si>
    <t>2.8</t>
  </si>
  <si>
    <t>2.8.1</t>
  </si>
  <si>
    <t>2.8.2</t>
  </si>
  <si>
    <t>Затраты на приобретение средств индивидуальной защиты (СИЗ)</t>
  </si>
  <si>
    <t xml:space="preserve">Затраты на приобретение материальных запасов для нужд гражданской обороны </t>
  </si>
  <si>
    <t xml:space="preserve">Иные прочие затраты, не отнесенные к иным затратам, указанным в подпунктах "а"-"ж" пункта 6 Общих правил </t>
  </si>
  <si>
    <t>Затраты на приобретение малоценного инвентаря</t>
  </si>
  <si>
    <t>Затраты на приобретение жидкости стеклоомывателя зимней для уборочной техники</t>
  </si>
  <si>
    <t>Затраты на приобретение противогололедных материалов</t>
  </si>
  <si>
    <t>2.8.3</t>
  </si>
  <si>
    <t>Затраты на приобретение хозтоваров</t>
  </si>
  <si>
    <t>Затраты на приобретение средств для очистки поверхностей</t>
  </si>
  <si>
    <t>2.8.4</t>
  </si>
  <si>
    <t>2.8.5</t>
  </si>
  <si>
    <t>2.8.6</t>
  </si>
  <si>
    <t>Затраты оплату услуг по специальной оценке условий труда (СОУТ)</t>
  </si>
  <si>
    <t>расходные материалы для уборочной техники</t>
  </si>
  <si>
    <t xml:space="preserve">Затраты на приобретение запасных частей для транспортных средств </t>
  </si>
  <si>
    <t>2.8.7</t>
  </si>
  <si>
    <t>2.8.7.1</t>
  </si>
  <si>
    <t>2.8.7.2</t>
  </si>
  <si>
    <t>2.8.7.3</t>
  </si>
  <si>
    <t>2027 год</t>
  </si>
  <si>
    <t>9950096170  Расходы на обеспечение эксплуатации и закупку средств автоматизации, запасных частей, расходных материалов и комплектующих к ним</t>
  </si>
  <si>
    <t>вода для поливки и мойка территорий</t>
  </si>
  <si>
    <t>техническое обслуживание и ремонт служебного автотранспорта</t>
  </si>
  <si>
    <t>техническое обслуживание и ремонт уборочной техники</t>
  </si>
  <si>
    <t>мойка а/м</t>
  </si>
  <si>
    <t>обслуживание комплекта бортового навигационного оборудования системы ГЛОНАСС</t>
  </si>
  <si>
    <t>вывоз, переработка и уничтожение имущества, признанного непригодным к дальнейшей эксплуатации</t>
  </si>
  <si>
    <t>вывоз и размещение строительного мусора, смета и листьев</t>
  </si>
  <si>
    <t>химчистка</t>
  </si>
  <si>
    <t>вывоз и утилизация отходов III-V класса опасности</t>
  </si>
  <si>
    <t>диагностика спецтехники</t>
  </si>
  <si>
    <t>периодические медицинские осмотры</t>
  </si>
  <si>
    <t>предварительный медосмотр</t>
  </si>
  <si>
    <t>психиатрическое освидетельствование водителей</t>
  </si>
  <si>
    <t>уничтожитель бумаги</t>
  </si>
  <si>
    <t>поставка дизельного топлива с использованием топливных карт</t>
  </si>
  <si>
    <t>усл.ед.</t>
  </si>
  <si>
    <t>проверка и перезарядка огнетушителей</t>
  </si>
  <si>
    <t>респираторы</t>
  </si>
  <si>
    <t>Арендная плата за пользование имуществом (за исключением земельных участков и других обособленных природных объектов)</t>
  </si>
  <si>
    <t>расходные материалы для нужд Кировского РЖА</t>
  </si>
  <si>
    <t>руб. на 1 кв.м обслуживаемых помещений</t>
  </si>
  <si>
    <t>средства индивидуальной защиты (специальная одежда, специальная обувь, перчатки, защитные очки, маски и т.п.)</t>
  </si>
  <si>
    <t>противогололедные материалы (ПГМ)</t>
  </si>
  <si>
    <t>тонн</t>
  </si>
  <si>
    <t>техническая соль</t>
  </si>
  <si>
    <t>песок</t>
  </si>
  <si>
    <t>песко-соляная смесь</t>
  </si>
  <si>
    <t>моющее средство для дорожных покрытий и элементов дорожного хозяйства</t>
  </si>
  <si>
    <t>Шемякина Е.А.</t>
  </si>
  <si>
    <t>417-65-09</t>
  </si>
  <si>
    <t>2.9</t>
  </si>
  <si>
    <t>на 2025 год и на плановый период 2026 и 2027 годов</t>
  </si>
  <si>
    <t>2.3.6</t>
  </si>
  <si>
    <t>2.5.3.5</t>
  </si>
  <si>
    <t>Обслуживание комплекта бортового навигационного оборудования системы ГЛОНАСС</t>
  </si>
  <si>
    <t>Вывоз строительного мусора, смета и листьев</t>
  </si>
  <si>
    <t>Вывоз, переработка и уничтожение имущества, признанного непригодным к дальнейшей эксплуатации</t>
  </si>
  <si>
    <t xml:space="preserve">2027 год </t>
  </si>
  <si>
    <t>2.5.2.5</t>
  </si>
  <si>
    <t>Диагностика спецтехники</t>
  </si>
  <si>
    <t>Проверка и перезарядка огнетушителей</t>
  </si>
  <si>
    <t>2.5.4.7</t>
  </si>
  <si>
    <t>Химчистка спецодежды</t>
  </si>
  <si>
    <t>ремонт гаражей</t>
  </si>
  <si>
    <t>2.5.1.4</t>
  </si>
  <si>
    <t>Текущий ремонт гаражей</t>
  </si>
  <si>
    <t>Затраты на приобретение респираторов</t>
  </si>
  <si>
    <t>2.9.2</t>
  </si>
  <si>
    <t>2.9.1</t>
  </si>
  <si>
    <t>2.9.3</t>
  </si>
  <si>
    <t>2.9.4</t>
  </si>
  <si>
    <t>2.9.5</t>
  </si>
  <si>
    <t>2.9.6</t>
  </si>
  <si>
    <t>2.9.7</t>
  </si>
  <si>
    <t>2.9.8</t>
  </si>
  <si>
    <t>2.6.8</t>
  </si>
  <si>
    <t>2.6.9</t>
  </si>
  <si>
    <t>Приложение № 2 к распоряжению администрации</t>
  </si>
  <si>
    <t>Кировского района Санкт-Петербурга</t>
  </si>
  <si>
    <t>от______________№_____________</t>
  </si>
  <si>
    <t xml:space="preserve">Нормативные затраты на обеспечение функций Санкт-Петербургского государственного казенного учреждения «Жилищное агентство Кировского района                                             Санкт-Петербурга» на 2025 год и на плановый период 2026 и 2027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</si>
</sst>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_ ;\-#,##0\ "/>
    <numFmt numFmtId="166" formatCode="0.0000"/>
    <numFmt numFmtId="167" formatCode="#,##0.000"/>
    <numFmt numFmtId="168" formatCode="#,##0.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2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9" fillId="4" borderId="0" applyNumberFormat="0" applyBorder="0" applyAlignment="0" applyProtection="0"/>
    <xf numFmtId="0" fontId="21" fillId="0" borderId="0"/>
  </cellStyleXfs>
  <cellXfs count="301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49" fontId="15" fillId="0" borderId="0" xfId="0" applyNumberFormat="1" applyFont="1" applyFill="1" applyAlignment="1">
      <alignment vertical="center"/>
    </xf>
    <xf numFmtId="0" fontId="14" fillId="0" borderId="3" xfId="0" applyFont="1" applyFill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left" vertical="center" wrapText="1" indent="1"/>
    </xf>
    <xf numFmtId="0" fontId="13" fillId="0" borderId="3" xfId="0" applyFont="1" applyFill="1" applyBorder="1" applyAlignment="1">
      <alignment horizontal="left" vertical="center" wrapText="1" indent="1"/>
    </xf>
    <xf numFmtId="0" fontId="14" fillId="0" borderId="0" xfId="3" applyFont="1" applyAlignment="1">
      <alignment horizontal="center" vertical="top" wrapText="1"/>
    </xf>
    <xf numFmtId="49" fontId="13" fillId="2" borderId="3" xfId="3" applyNumberFormat="1" applyFont="1" applyFill="1" applyBorder="1" applyAlignment="1">
      <alignment horizontal="center" vertical="center" wrapText="1"/>
    </xf>
    <xf numFmtId="49" fontId="13" fillId="3" borderId="3" xfId="3" applyNumberFormat="1" applyFont="1" applyFill="1" applyBorder="1" applyAlignment="1">
      <alignment horizontal="center" vertical="center" wrapText="1"/>
    </xf>
    <xf numFmtId="49" fontId="14" fillId="0" borderId="3" xfId="3" applyNumberFormat="1" applyFont="1" applyBorder="1" applyAlignment="1">
      <alignment horizontal="center" vertical="center" wrapText="1"/>
    </xf>
    <xf numFmtId="0" fontId="14" fillId="0" borderId="0" xfId="3" applyFont="1" applyFill="1" applyAlignment="1">
      <alignment horizontal="center" vertical="top" wrapText="1"/>
    </xf>
    <xf numFmtId="49" fontId="14" fillId="0" borderId="3" xfId="3" applyNumberFormat="1" applyFont="1" applyFill="1" applyBorder="1" applyAlignment="1">
      <alignment horizontal="center" vertical="center" wrapText="1"/>
    </xf>
    <xf numFmtId="49" fontId="13" fillId="0" borderId="3" xfId="3" applyNumberFormat="1" applyFont="1" applyFill="1" applyBorder="1" applyAlignment="1">
      <alignment horizontal="center" vertical="center" wrapText="1"/>
    </xf>
    <xf numFmtId="49" fontId="14" fillId="0" borderId="0" xfId="3" applyNumberFormat="1" applyFont="1" applyAlignment="1">
      <alignment horizontal="center" vertical="center" wrapText="1"/>
    </xf>
    <xf numFmtId="0" fontId="14" fillId="0" borderId="0" xfId="3" applyFont="1" applyAlignment="1">
      <alignment horizontal="left" vertical="top" wrapText="1"/>
    </xf>
    <xf numFmtId="164" fontId="14" fillId="0" borderId="0" xfId="3" applyNumberFormat="1" applyFont="1" applyAlignment="1">
      <alignment horizontal="center" vertical="center" wrapText="1"/>
    </xf>
    <xf numFmtId="49" fontId="13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center" vertical="center" wrapText="1"/>
    </xf>
    <xf numFmtId="49" fontId="12" fillId="0" borderId="0" xfId="3" applyNumberFormat="1" applyFont="1" applyAlignment="1">
      <alignment horizontal="left"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left" vertical="center" wrapText="1" indent="1"/>
    </xf>
    <xf numFmtId="3" fontId="14" fillId="0" borderId="3" xfId="3" applyNumberFormat="1" applyFont="1" applyBorder="1" applyAlignment="1">
      <alignment horizontal="center" vertical="center" wrapText="1"/>
    </xf>
    <xf numFmtId="3" fontId="13" fillId="2" borderId="3" xfId="3" applyNumberFormat="1" applyFont="1" applyFill="1" applyBorder="1" applyAlignment="1">
      <alignment horizontal="center" vertical="center" wrapText="1"/>
    </xf>
    <xf numFmtId="3" fontId="13" fillId="3" borderId="3" xfId="3" applyNumberFormat="1" applyFont="1" applyFill="1" applyBorder="1" applyAlignment="1">
      <alignment horizontal="center" vertical="center" wrapText="1"/>
    </xf>
    <xf numFmtId="3" fontId="14" fillId="0" borderId="3" xfId="3" applyNumberFormat="1" applyFont="1" applyFill="1" applyBorder="1" applyAlignment="1">
      <alignment horizontal="center" vertical="center" wrapText="1"/>
    </xf>
    <xf numFmtId="3" fontId="13" fillId="0" borderId="3" xfId="3" applyNumberFormat="1" applyFont="1" applyFill="1" applyBorder="1" applyAlignment="1">
      <alignment horizontal="center" vertical="center" wrapText="1"/>
    </xf>
    <xf numFmtId="1" fontId="10" fillId="0" borderId="13" xfId="0" applyNumberFormat="1" applyFont="1" applyFill="1" applyBorder="1" applyAlignment="1">
      <alignment horizontal="center" vertical="center" wrapText="1"/>
    </xf>
    <xf numFmtId="1" fontId="10" fillId="0" borderId="2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1" fontId="10" fillId="0" borderId="27" xfId="0" applyNumberFormat="1" applyFont="1" applyFill="1" applyBorder="1" applyAlignment="1">
      <alignment horizontal="center" vertical="center" wrapText="1"/>
    </xf>
    <xf numFmtId="1" fontId="10" fillId="0" borderId="28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166" fontId="20" fillId="0" borderId="0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14" fillId="5" borderId="0" xfId="3" applyFont="1" applyFill="1" applyAlignment="1">
      <alignment horizontal="center" vertical="top" wrapText="1"/>
    </xf>
    <xf numFmtId="0" fontId="14" fillId="5" borderId="3" xfId="0" applyFont="1" applyFill="1" applyBorder="1" applyAlignment="1">
      <alignment horizontal="left" vertical="center" wrapText="1" inden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38" xfId="0" applyNumberFormat="1" applyFont="1" applyFill="1" applyBorder="1" applyAlignment="1">
      <alignment horizontal="center" vertical="center" wrapText="1"/>
    </xf>
    <xf numFmtId="1" fontId="10" fillId="0" borderId="20" xfId="0" applyNumberFormat="1" applyFont="1" applyFill="1" applyBorder="1" applyAlignment="1">
      <alignment horizontal="center" vertical="center" wrapText="1"/>
    </xf>
    <xf numFmtId="1" fontId="10" fillId="0" borderId="16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Fill="1" applyBorder="1" applyAlignment="1">
      <alignment horizontal="center" vertical="center" wrapText="1"/>
    </xf>
    <xf numFmtId="1" fontId="10" fillId="0" borderId="23" xfId="0" applyNumberFormat="1" applyFont="1" applyFill="1" applyBorder="1" applyAlignment="1">
      <alignment horizontal="center" vertical="center" wrapText="1"/>
    </xf>
    <xf numFmtId="1" fontId="10" fillId="0" borderId="24" xfId="0" applyNumberFormat="1" applyFont="1" applyFill="1" applyBorder="1" applyAlignment="1">
      <alignment horizontal="center" vertical="center" wrapText="1"/>
    </xf>
    <xf numFmtId="1" fontId="10" fillId="0" borderId="22" xfId="0" applyNumberFormat="1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>
      <alignment horizontal="left" vertical="center" wrapText="1" indent="2"/>
    </xf>
    <xf numFmtId="4" fontId="22" fillId="0" borderId="7" xfId="7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 indent="1"/>
    </xf>
    <xf numFmtId="0" fontId="5" fillId="0" borderId="21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left" vertical="center" wrapText="1" indent="2"/>
    </xf>
    <xf numFmtId="0" fontId="5" fillId="0" borderId="31" xfId="0" applyFont="1" applyFill="1" applyBorder="1" applyAlignment="1">
      <alignment horizontal="left" vertical="center" wrapText="1" indent="2"/>
    </xf>
    <xf numFmtId="0" fontId="8" fillId="0" borderId="21" xfId="0" applyFont="1" applyFill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wrapText="1" indent="1"/>
    </xf>
    <xf numFmtId="0" fontId="11" fillId="0" borderId="21" xfId="0" applyFont="1" applyFill="1" applyBorder="1" applyAlignment="1">
      <alignment horizontal="left" vertical="center" wrapText="1" indent="2"/>
    </xf>
    <xf numFmtId="0" fontId="11" fillId="0" borderId="10" xfId="0" applyFont="1" applyFill="1" applyBorder="1" applyAlignment="1">
      <alignment horizontal="left" vertical="center" wrapText="1" indent="2"/>
    </xf>
    <xf numFmtId="0" fontId="5" fillId="0" borderId="10" xfId="0" applyNumberFormat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/>
    <xf numFmtId="165" fontId="5" fillId="0" borderId="6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5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0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 indent="3"/>
    </xf>
    <xf numFmtId="0" fontId="11" fillId="0" borderId="10" xfId="0" applyFont="1" applyFill="1" applyBorder="1" applyAlignment="1">
      <alignment horizontal="left" vertical="center" wrapText="1" indent="3"/>
    </xf>
    <xf numFmtId="0" fontId="11" fillId="0" borderId="10" xfId="0" applyNumberFormat="1" applyFont="1" applyFill="1" applyBorder="1" applyAlignment="1">
      <alignment horizontal="left" vertical="center" wrapText="1" indent="3"/>
    </xf>
    <xf numFmtId="0" fontId="11" fillId="0" borderId="21" xfId="0" applyNumberFormat="1" applyFont="1" applyFill="1" applyBorder="1" applyAlignment="1">
      <alignment horizontal="left" vertical="center" wrapText="1" indent="3"/>
    </xf>
    <xf numFmtId="0" fontId="5" fillId="0" borderId="21" xfId="0" applyFont="1" applyFill="1" applyBorder="1" applyAlignment="1">
      <alignment horizontal="center" vertical="center"/>
    </xf>
    <xf numFmtId="165" fontId="5" fillId="0" borderId="44" xfId="0" applyNumberFormat="1" applyFont="1" applyFill="1" applyBorder="1" applyAlignment="1">
      <alignment horizontal="center" vertical="center"/>
    </xf>
    <xf numFmtId="3" fontId="14" fillId="0" borderId="0" xfId="3" applyNumberFormat="1" applyFont="1" applyAlignment="1">
      <alignment horizontal="center" vertical="top" wrapText="1"/>
    </xf>
    <xf numFmtId="49" fontId="15" fillId="0" borderId="3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0" fontId="14" fillId="0" borderId="3" xfId="3" applyFont="1" applyBorder="1" applyAlignment="1">
      <alignment horizontal="left" vertical="top" wrapText="1" indent="1"/>
    </xf>
    <xf numFmtId="4" fontId="8" fillId="0" borderId="11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1" fontId="7" fillId="0" borderId="32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0" xfId="0" applyNumberFormat="1" applyFont="1" applyFill="1" applyBorder="1" applyAlignment="1">
      <alignment horizontal="center" vertical="center" wrapText="1"/>
    </xf>
    <xf numFmtId="2" fontId="7" fillId="0" borderId="34" xfId="0" applyNumberFormat="1" applyFont="1" applyFill="1" applyBorder="1" applyAlignment="1">
      <alignment horizontal="center" vertical="center" wrapText="1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2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64" fontId="8" fillId="0" borderId="17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 inden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 indent="5"/>
    </xf>
    <xf numFmtId="0" fontId="11" fillId="0" borderId="10" xfId="0" applyFont="1" applyFill="1" applyBorder="1" applyAlignment="1">
      <alignment horizontal="center" vertical="center" wrapText="1"/>
    </xf>
    <xf numFmtId="164" fontId="11" fillId="0" borderId="33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164" fontId="11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 indent="5"/>
    </xf>
    <xf numFmtId="3" fontId="5" fillId="0" borderId="32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44" xfId="0" applyNumberFormat="1" applyFont="1" applyFill="1" applyBorder="1" applyAlignment="1">
      <alignment horizontal="center" vertical="center"/>
    </xf>
    <xf numFmtId="0" fontId="8" fillId="0" borderId="0" xfId="0" applyFont="1" applyFill="1"/>
    <xf numFmtId="49" fontId="5" fillId="0" borderId="10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/>
    <xf numFmtId="4" fontId="5" fillId="0" borderId="0" xfId="0" applyNumberFormat="1" applyFont="1" applyFill="1"/>
    <xf numFmtId="164" fontId="8" fillId="0" borderId="32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wrapText="1"/>
    </xf>
    <xf numFmtId="4" fontId="5" fillId="0" borderId="3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44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68" fontId="5" fillId="0" borderId="6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167" fontId="11" fillId="0" borderId="6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164" fontId="5" fillId="0" borderId="33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 indent="2"/>
    </xf>
    <xf numFmtId="164" fontId="8" fillId="0" borderId="12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4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4" fontId="5" fillId="0" borderId="36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/>
    </xf>
    <xf numFmtId="4" fontId="11" fillId="0" borderId="3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1" xfId="0" applyNumberFormat="1" applyFont="1" applyFill="1" applyBorder="1" applyAlignment="1">
      <alignment horizontal="left" vertical="center" wrapText="1" indent="2"/>
    </xf>
    <xf numFmtId="0" fontId="5" fillId="0" borderId="9" xfId="0" applyNumberFormat="1" applyFont="1" applyFill="1" applyBorder="1" applyAlignment="1">
      <alignment horizontal="left" vertical="center" wrapText="1" indent="2"/>
    </xf>
    <xf numFmtId="164" fontId="5" fillId="0" borderId="7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" fontId="5" fillId="0" borderId="46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2"/>
    </xf>
    <xf numFmtId="3" fontId="14" fillId="0" borderId="0" xfId="3" applyNumberFormat="1" applyFont="1" applyAlignment="1">
      <alignment horizontal="center" vertical="center" wrapText="1"/>
    </xf>
    <xf numFmtId="164" fontId="8" fillId="0" borderId="41" xfId="0" applyNumberFormat="1" applyFont="1" applyFill="1" applyBorder="1" applyAlignment="1">
      <alignment horizontal="center" vertical="center" wrapText="1"/>
    </xf>
    <xf numFmtId="164" fontId="8" fillId="0" borderId="42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4" fontId="8" fillId="0" borderId="47" xfId="0" applyNumberFormat="1" applyFont="1" applyFill="1" applyBorder="1" applyAlignment="1">
      <alignment horizontal="center" vertical="center" wrapText="1"/>
    </xf>
    <xf numFmtId="164" fontId="8" fillId="0" borderId="48" xfId="0" applyNumberFormat="1" applyFont="1" applyFill="1" applyBorder="1" applyAlignment="1">
      <alignment horizontal="center" vertical="center" wrapText="1"/>
    </xf>
    <xf numFmtId="164" fontId="8" fillId="0" borderId="49" xfId="0" applyNumberFormat="1" applyFont="1" applyFill="1" applyBorder="1" applyAlignment="1">
      <alignment horizontal="center" vertical="center" wrapText="1"/>
    </xf>
    <xf numFmtId="164" fontId="8" fillId="0" borderId="50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5" fillId="0" borderId="51" xfId="0" applyNumberFormat="1" applyFont="1" applyFill="1" applyBorder="1" applyAlignment="1">
      <alignment horizontal="center" vertical="center" wrapText="1"/>
    </xf>
    <xf numFmtId="164" fontId="5" fillId="0" borderId="52" xfId="0" applyNumberFormat="1" applyFont="1" applyFill="1" applyBorder="1" applyAlignment="1">
      <alignment horizontal="center" vertical="center" wrapText="1"/>
    </xf>
    <xf numFmtId="164" fontId="5" fillId="0" borderId="5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2 2" xfId="2"/>
    <cellStyle name="Обычный 2 2 2" xfId="3"/>
    <cellStyle name="Обычный 2 3" xfId="5"/>
    <cellStyle name="Обычный 3" xfId="4"/>
    <cellStyle name="Обычный 4" xfId="7"/>
    <cellStyle name="Хороший 2" xfId="6"/>
  </cellStyles>
  <dxfs count="0"/>
  <tableStyles count="0" defaultTableStyle="TableStyleMedium2" defaultPivotStyle="PivotStyleLight16"/>
  <colors>
    <mruColors>
      <color rgb="FFCCECFF"/>
      <color rgb="FF0000FF"/>
      <color rgb="FFFFFFCC"/>
      <color rgb="FF66CCFF"/>
      <color rgb="FFFFFF99"/>
      <color rgb="FF3333FF"/>
      <color rgb="FFCCFFCC"/>
      <color rgb="FF0066FF"/>
      <color rgb="FF33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zoomScaleNormal="100" workbookViewId="0">
      <pane ySplit="6" topLeftCell="A36" activePane="bottomLeft" state="frozen"/>
      <selection pane="bottomLeft" activeCell="B96" sqref="B96"/>
    </sheetView>
  </sheetViews>
  <sheetFormatPr defaultRowHeight="15.75" x14ac:dyDescent="0.25"/>
  <cols>
    <col min="1" max="1" width="10.140625" style="30" bestFit="1" customWidth="1"/>
    <col min="2" max="2" width="51.7109375" style="31" customWidth="1"/>
    <col min="3" max="5" width="16.5703125" style="34" customWidth="1"/>
    <col min="6" max="16384" width="9.140625" style="23"/>
  </cols>
  <sheetData>
    <row r="1" spans="1:10" ht="22.5" customHeight="1" x14ac:dyDescent="0.25">
      <c r="A1" s="286" t="s">
        <v>38</v>
      </c>
      <c r="B1" s="286"/>
      <c r="C1" s="286"/>
      <c r="D1" s="286"/>
      <c r="E1" s="286"/>
      <c r="F1" s="19"/>
      <c r="G1" s="19"/>
      <c r="H1" s="19"/>
      <c r="I1" s="19"/>
      <c r="J1" s="19"/>
    </row>
    <row r="2" spans="1:10" ht="22.5" customHeight="1" x14ac:dyDescent="0.25">
      <c r="A2" s="286" t="s">
        <v>299</v>
      </c>
      <c r="B2" s="286"/>
      <c r="C2" s="286"/>
      <c r="D2" s="286"/>
      <c r="E2" s="286"/>
      <c r="F2" s="19"/>
      <c r="G2" s="19"/>
      <c r="H2" s="19"/>
      <c r="I2" s="19"/>
      <c r="J2" s="19"/>
    </row>
    <row r="3" spans="1:10" ht="22.5" customHeight="1" x14ac:dyDescent="0.25">
      <c r="A3" s="63"/>
      <c r="B3" s="63"/>
      <c r="C3" s="63"/>
      <c r="D3" s="63"/>
      <c r="E3" s="63"/>
      <c r="F3" s="19"/>
      <c r="G3" s="19"/>
      <c r="H3" s="19"/>
      <c r="I3" s="19"/>
      <c r="J3" s="19"/>
    </row>
    <row r="4" spans="1:10" ht="35.25" customHeight="1" x14ac:dyDescent="0.25">
      <c r="A4" s="287" t="s">
        <v>0</v>
      </c>
      <c r="B4" s="288" t="s">
        <v>39</v>
      </c>
      <c r="C4" s="287" t="s">
        <v>129</v>
      </c>
      <c r="D4" s="287"/>
      <c r="E4" s="287"/>
      <c r="F4" s="16"/>
      <c r="G4" s="16"/>
      <c r="H4" s="16"/>
      <c r="I4" s="16"/>
      <c r="J4" s="16"/>
    </row>
    <row r="5" spans="1:10" ht="32.25" customHeight="1" x14ac:dyDescent="0.25">
      <c r="A5" s="287"/>
      <c r="B5" s="288"/>
      <c r="C5" s="132" t="s">
        <v>180</v>
      </c>
      <c r="D5" s="132" t="s">
        <v>197</v>
      </c>
      <c r="E5" s="69" t="s">
        <v>305</v>
      </c>
      <c r="F5" s="16"/>
      <c r="G5" s="16"/>
      <c r="H5" s="16"/>
      <c r="I5" s="16"/>
      <c r="J5" s="16"/>
    </row>
    <row r="6" spans="1:10" x14ac:dyDescent="0.25">
      <c r="A6" s="61" t="s">
        <v>5</v>
      </c>
      <c r="B6" s="62" t="s">
        <v>33</v>
      </c>
      <c r="C6" s="61" t="s">
        <v>112</v>
      </c>
      <c r="D6" s="61" t="s">
        <v>113</v>
      </c>
      <c r="E6" s="61" t="s">
        <v>114</v>
      </c>
      <c r="F6" s="16"/>
      <c r="G6" s="16"/>
      <c r="H6" s="16"/>
      <c r="I6" s="16"/>
      <c r="J6" s="16"/>
    </row>
    <row r="7" spans="1:10" ht="31.5" x14ac:dyDescent="0.25">
      <c r="A7" s="24" t="s">
        <v>5</v>
      </c>
      <c r="B7" s="17" t="s">
        <v>29</v>
      </c>
      <c r="C7" s="46">
        <f>ROUND(C8+C10,1)</f>
        <v>3266300</v>
      </c>
      <c r="D7" s="46">
        <f>ROUND(D8+D10,1)</f>
        <v>3394500</v>
      </c>
      <c r="E7" s="46">
        <f>ROUND(E8+E10,1)</f>
        <v>3528500</v>
      </c>
    </row>
    <row r="8" spans="1:10" ht="94.5" x14ac:dyDescent="0.25">
      <c r="A8" s="25" t="s">
        <v>30</v>
      </c>
      <c r="B8" s="21" t="s">
        <v>71</v>
      </c>
      <c r="C8" s="47">
        <f>C9</f>
        <v>327900</v>
      </c>
      <c r="D8" s="47">
        <f t="shared" ref="D8:E8" si="0">D9</f>
        <v>341000</v>
      </c>
      <c r="E8" s="47">
        <f t="shared" si="0"/>
        <v>355300</v>
      </c>
      <c r="G8" s="131"/>
    </row>
    <row r="9" spans="1:10" ht="31.5" x14ac:dyDescent="0.25">
      <c r="A9" s="26" t="s">
        <v>31</v>
      </c>
      <c r="B9" s="18" t="s">
        <v>111</v>
      </c>
      <c r="C9" s="45">
        <f>'05.06.2024'!Q13*1000</f>
        <v>327900</v>
      </c>
      <c r="D9" s="45">
        <f>'05.06.2024'!R13*1000</f>
        <v>341000</v>
      </c>
      <c r="E9" s="45">
        <f>'05.06.2024'!S13*1000</f>
        <v>355300</v>
      </c>
    </row>
    <row r="10" spans="1:10" ht="47.25" x14ac:dyDescent="0.25">
      <c r="A10" s="25" t="s">
        <v>150</v>
      </c>
      <c r="B10" s="21" t="s">
        <v>63</v>
      </c>
      <c r="C10" s="47">
        <f>SUM(C11:C13)</f>
        <v>2938400</v>
      </c>
      <c r="D10" s="47">
        <f>SUM(D11:D13)</f>
        <v>3053500</v>
      </c>
      <c r="E10" s="47">
        <f>SUM(E11:E13)</f>
        <v>3173200</v>
      </c>
    </row>
    <row r="11" spans="1:10" ht="31.5" x14ac:dyDescent="0.25">
      <c r="A11" s="26" t="s">
        <v>151</v>
      </c>
      <c r="B11" s="18" t="s">
        <v>64</v>
      </c>
      <c r="C11" s="45">
        <f>'05.06.2024'!Q15*1000</f>
        <v>208100</v>
      </c>
      <c r="D11" s="45">
        <f>'05.06.2024'!R15*1000</f>
        <v>216400</v>
      </c>
      <c r="E11" s="45">
        <f>'05.06.2024'!S15*1000</f>
        <v>225500</v>
      </c>
    </row>
    <row r="12" spans="1:10" ht="63" x14ac:dyDescent="0.25">
      <c r="A12" s="26" t="s">
        <v>152</v>
      </c>
      <c r="B12" s="18" t="s">
        <v>65</v>
      </c>
      <c r="C12" s="45">
        <f>'05.06.2024'!Q17*1000</f>
        <v>2730300</v>
      </c>
      <c r="D12" s="45">
        <f>'05.06.2024'!R17*1000</f>
        <v>2837100</v>
      </c>
      <c r="E12" s="45">
        <f>'05.06.2024'!S17*1000</f>
        <v>2947700</v>
      </c>
    </row>
    <row r="13" spans="1:10" ht="31.5" hidden="1" x14ac:dyDescent="0.25">
      <c r="A13" s="26" t="s">
        <v>153</v>
      </c>
      <c r="B13" s="18" t="s">
        <v>32</v>
      </c>
      <c r="C13" s="45">
        <f>'05.06.2024'!Q19*1000</f>
        <v>0</v>
      </c>
      <c r="D13" s="45">
        <f>'05.06.2024'!R19*1000</f>
        <v>0</v>
      </c>
      <c r="E13" s="45">
        <f>'05.06.2024'!S19*1000</f>
        <v>0</v>
      </c>
    </row>
    <row r="14" spans="1:10" ht="94.5" x14ac:dyDescent="0.25">
      <c r="A14" s="24" t="s">
        <v>33</v>
      </c>
      <c r="B14" s="17" t="s">
        <v>72</v>
      </c>
      <c r="C14" s="46">
        <f>ROUND(SUM(C15+C18+C20+C28+C54+C64+C27+C67+C78),1)</f>
        <v>495771300</v>
      </c>
      <c r="D14" s="46">
        <f>ROUND(SUM(D15+D18+D20+D28+D54+D64+D27+D67+D78),1)</f>
        <v>410244500</v>
      </c>
      <c r="E14" s="46">
        <f>ROUND(SUM(E15+E18+E20+E28+E54+E64+E27+E67+E78),1)</f>
        <v>427283400</v>
      </c>
    </row>
    <row r="15" spans="1:10" ht="27.75" customHeight="1" x14ac:dyDescent="0.25">
      <c r="A15" s="25" t="s">
        <v>34</v>
      </c>
      <c r="B15" s="21" t="s">
        <v>37</v>
      </c>
      <c r="C15" s="47">
        <f>C16+C17</f>
        <v>415400</v>
      </c>
      <c r="D15" s="47">
        <f>D16+D17</f>
        <v>432000</v>
      </c>
      <c r="E15" s="47">
        <f>E16+E17</f>
        <v>450100</v>
      </c>
    </row>
    <row r="16" spans="1:10" s="27" customFormat="1" ht="22.5" customHeight="1" x14ac:dyDescent="0.25">
      <c r="A16" s="28" t="s">
        <v>79</v>
      </c>
      <c r="B16" s="44" t="s">
        <v>85</v>
      </c>
      <c r="C16" s="48">
        <f>'05.06.2024'!Q23*1000</f>
        <v>396200</v>
      </c>
      <c r="D16" s="48">
        <f>'05.06.2024'!R23*1000</f>
        <v>412000</v>
      </c>
      <c r="E16" s="48">
        <f>'05.06.2024'!S23*1000</f>
        <v>429300</v>
      </c>
    </row>
    <row r="17" spans="1:5" s="27" customFormat="1" x14ac:dyDescent="0.25">
      <c r="A17" s="28" t="s">
        <v>80</v>
      </c>
      <c r="B17" s="44" t="s">
        <v>86</v>
      </c>
      <c r="C17" s="48">
        <f>'05.06.2024'!Q24*1000</f>
        <v>19200</v>
      </c>
      <c r="D17" s="48">
        <f>'05.06.2024'!R24*1000</f>
        <v>20000</v>
      </c>
      <c r="E17" s="48">
        <f>'05.06.2024'!S24*1000</f>
        <v>20800</v>
      </c>
    </row>
    <row r="18" spans="1:5" ht="24.75" customHeight="1" x14ac:dyDescent="0.25">
      <c r="A18" s="25" t="s">
        <v>35</v>
      </c>
      <c r="B18" s="21" t="s">
        <v>41</v>
      </c>
      <c r="C18" s="47">
        <f>C19</f>
        <v>422500</v>
      </c>
      <c r="D18" s="47">
        <f>D19</f>
        <v>439400</v>
      </c>
      <c r="E18" s="47">
        <f>E19</f>
        <v>457800</v>
      </c>
    </row>
    <row r="19" spans="1:5" ht="31.5" x14ac:dyDescent="0.25">
      <c r="A19" s="26" t="s">
        <v>36</v>
      </c>
      <c r="B19" s="18" t="s">
        <v>116</v>
      </c>
      <c r="C19" s="45">
        <f>'05.06.2024'!Q25*1000</f>
        <v>422500</v>
      </c>
      <c r="D19" s="45">
        <f>'05.06.2024'!R25*1000</f>
        <v>439400</v>
      </c>
      <c r="E19" s="45">
        <f>'05.06.2024'!S25*1000</f>
        <v>457800</v>
      </c>
    </row>
    <row r="20" spans="1:5" ht="30.75" customHeight="1" x14ac:dyDescent="0.25">
      <c r="A20" s="25" t="s">
        <v>43</v>
      </c>
      <c r="B20" s="21" t="s">
        <v>44</v>
      </c>
      <c r="C20" s="47">
        <f>SUM(C21:C26)</f>
        <v>32761900</v>
      </c>
      <c r="D20" s="47">
        <f t="shared" ref="D20:E20" si="1">SUM(D21:D26)</f>
        <v>34137700</v>
      </c>
      <c r="E20" s="47">
        <f t="shared" si="1"/>
        <v>35632000</v>
      </c>
    </row>
    <row r="21" spans="1:5" s="27" customFormat="1" ht="24" customHeight="1" x14ac:dyDescent="0.25">
      <c r="A21" s="28" t="s">
        <v>81</v>
      </c>
      <c r="B21" s="20" t="s">
        <v>87</v>
      </c>
      <c r="C21" s="48">
        <f>'05.06.2024'!Q29*1000</f>
        <v>2243000</v>
      </c>
      <c r="D21" s="48">
        <f>'05.06.2024'!R29*1000</f>
        <v>2333400</v>
      </c>
      <c r="E21" s="48">
        <f>'05.06.2024'!S29*1000</f>
        <v>2431200</v>
      </c>
    </row>
    <row r="22" spans="1:5" s="27" customFormat="1" ht="24" customHeight="1" x14ac:dyDescent="0.25">
      <c r="A22" s="28" t="s">
        <v>82</v>
      </c>
      <c r="B22" s="20" t="s">
        <v>88</v>
      </c>
      <c r="C22" s="48">
        <f>'05.06.2024'!Q27*1000+'05.06.2024'!Q28*1000</f>
        <v>3786400</v>
      </c>
      <c r="D22" s="48">
        <f>'05.06.2024'!R27*1000+'05.06.2024'!R28*1000</f>
        <v>3937500</v>
      </c>
      <c r="E22" s="48">
        <f>'05.06.2024'!S27*1000+'05.06.2024'!S28*1000</f>
        <v>4102900</v>
      </c>
    </row>
    <row r="23" spans="1:5" s="27" customFormat="1" x14ac:dyDescent="0.25">
      <c r="A23" s="28" t="s">
        <v>83</v>
      </c>
      <c r="B23" s="20" t="s">
        <v>89</v>
      </c>
      <c r="C23" s="48">
        <f>'05.06.2024'!Q30*1000</f>
        <v>392800</v>
      </c>
      <c r="D23" s="48">
        <f>'05.06.2024'!R30*1000</f>
        <v>408500</v>
      </c>
      <c r="E23" s="48">
        <f>'05.06.2024'!S30*1000</f>
        <v>425600</v>
      </c>
    </row>
    <row r="24" spans="1:5" s="27" customFormat="1" ht="31.5" x14ac:dyDescent="0.25">
      <c r="A24" s="28" t="s">
        <v>161</v>
      </c>
      <c r="B24" s="20" t="s">
        <v>160</v>
      </c>
      <c r="C24" s="48">
        <f>'05.06.2024'!Q33*1000</f>
        <v>22200</v>
      </c>
      <c r="D24" s="48">
        <f>'05.06.2024'!R33*1000</f>
        <v>23100</v>
      </c>
      <c r="E24" s="48">
        <f>'05.06.2024'!S33*1000</f>
        <v>24000</v>
      </c>
    </row>
    <row r="25" spans="1:5" s="27" customFormat="1" ht="31.5" x14ac:dyDescent="0.25">
      <c r="A25" s="28" t="s">
        <v>175</v>
      </c>
      <c r="B25" s="20" t="s">
        <v>176</v>
      </c>
      <c r="C25" s="48">
        <f>'05.06.2024'!Q35*1000</f>
        <v>1272800</v>
      </c>
      <c r="D25" s="48">
        <f>'05.06.2024'!R35*1000</f>
        <v>1389900</v>
      </c>
      <c r="E25" s="48">
        <f>'05.06.2024'!S35*1000</f>
        <v>1507700</v>
      </c>
    </row>
    <row r="26" spans="1:5" s="27" customFormat="1" x14ac:dyDescent="0.25">
      <c r="A26" s="28" t="s">
        <v>300</v>
      </c>
      <c r="B26" s="20" t="s">
        <v>232</v>
      </c>
      <c r="C26" s="48">
        <f>'05.06.2024'!Q34*1000</f>
        <v>25044700</v>
      </c>
      <c r="D26" s="48">
        <f>'05.06.2024'!R34*1000</f>
        <v>26045300</v>
      </c>
      <c r="E26" s="48">
        <f>'05.06.2024'!S34*1000</f>
        <v>27140600</v>
      </c>
    </row>
    <row r="27" spans="1:5" ht="31.5" x14ac:dyDescent="0.25">
      <c r="A27" s="25" t="s">
        <v>49</v>
      </c>
      <c r="B27" s="21" t="s">
        <v>221</v>
      </c>
      <c r="C27" s="47">
        <f>'05.06.2024'!Q36*1000</f>
        <v>377100</v>
      </c>
      <c r="D27" s="47">
        <f>'05.06.2024'!R36*1000</f>
        <v>391800</v>
      </c>
      <c r="E27" s="47">
        <f>'05.06.2024'!S36*1000</f>
        <v>407100</v>
      </c>
    </row>
    <row r="28" spans="1:5" x14ac:dyDescent="0.25">
      <c r="A28" s="25" t="s">
        <v>73</v>
      </c>
      <c r="B28" s="21" t="s">
        <v>61</v>
      </c>
      <c r="C28" s="47">
        <f>C29+C34+C40+C46</f>
        <v>171305500</v>
      </c>
      <c r="D28" s="47">
        <f t="shared" ref="D28:E28" si="2">D29+D34+D40+D46</f>
        <v>74707100</v>
      </c>
      <c r="E28" s="47">
        <f t="shared" si="2"/>
        <v>77844200</v>
      </c>
    </row>
    <row r="29" spans="1:5" s="27" customFormat="1" ht="31.5" x14ac:dyDescent="0.25">
      <c r="A29" s="29" t="s">
        <v>173</v>
      </c>
      <c r="B29" s="22" t="s">
        <v>84</v>
      </c>
      <c r="C29" s="49">
        <f>SUM(C30:C33)</f>
        <v>102548600</v>
      </c>
      <c r="D29" s="49">
        <f>SUM(D30:D33)</f>
        <v>3207400</v>
      </c>
      <c r="E29" s="49">
        <f>SUM(E30:E33)</f>
        <v>3342200</v>
      </c>
    </row>
    <row r="30" spans="1:5" s="27" customFormat="1" ht="47.25" x14ac:dyDescent="0.25">
      <c r="A30" s="28" t="s">
        <v>198</v>
      </c>
      <c r="B30" s="20" t="s">
        <v>91</v>
      </c>
      <c r="C30" s="48">
        <f>'05.06.2024'!Q38*1000</f>
        <v>1652500</v>
      </c>
      <c r="D30" s="48">
        <f>'05.06.2024'!R38*1000</f>
        <v>1718400</v>
      </c>
      <c r="E30" s="48">
        <f>'05.06.2024'!S38*1000</f>
        <v>1790600</v>
      </c>
    </row>
    <row r="31" spans="1:5" s="27" customFormat="1" ht="110.25" x14ac:dyDescent="0.25">
      <c r="A31" s="28" t="s">
        <v>199</v>
      </c>
      <c r="B31" s="20" t="s">
        <v>90</v>
      </c>
      <c r="C31" s="48">
        <f>'05.06.2024'!Q40*1000</f>
        <v>1431900</v>
      </c>
      <c r="D31" s="48">
        <f>'05.06.2024'!R40*1000</f>
        <v>1489000</v>
      </c>
      <c r="E31" s="48">
        <f>'05.06.2024'!S40*1000</f>
        <v>1551600</v>
      </c>
    </row>
    <row r="32" spans="1:5" s="27" customFormat="1" ht="27" customHeight="1" x14ac:dyDescent="0.25">
      <c r="A32" s="28" t="s">
        <v>200</v>
      </c>
      <c r="B32" s="20" t="s">
        <v>92</v>
      </c>
      <c r="C32" s="48">
        <f>'05.06.2024'!Q59*1000</f>
        <v>95827200</v>
      </c>
      <c r="D32" s="48">
        <f>'05.06.2024'!R59*1000</f>
        <v>0</v>
      </c>
      <c r="E32" s="48">
        <f>'05.06.2024'!S59*1000</f>
        <v>0</v>
      </c>
    </row>
    <row r="33" spans="1:5" s="27" customFormat="1" ht="27" customHeight="1" x14ac:dyDescent="0.25">
      <c r="A33" s="28" t="s">
        <v>312</v>
      </c>
      <c r="B33" s="20" t="s">
        <v>313</v>
      </c>
      <c r="C33" s="48">
        <f>'05.06.2024'!Q60*1000</f>
        <v>3637000</v>
      </c>
      <c r="D33" s="48">
        <f>'05.06.2024'!R60*1000</f>
        <v>0</v>
      </c>
      <c r="E33" s="48">
        <f>'05.06.2024'!S60*1000</f>
        <v>0</v>
      </c>
    </row>
    <row r="34" spans="1:5" s="27" customFormat="1" ht="31.5" x14ac:dyDescent="0.25">
      <c r="A34" s="29" t="s">
        <v>57</v>
      </c>
      <c r="B34" s="52" t="s">
        <v>117</v>
      </c>
      <c r="C34" s="49">
        <f>SUM(C35:C39)</f>
        <v>21095400</v>
      </c>
      <c r="D34" s="49">
        <f t="shared" ref="D34:E34" si="3">SUM(D35:D39)</f>
        <v>21937100</v>
      </c>
      <c r="E34" s="49">
        <f t="shared" si="3"/>
        <v>22858600</v>
      </c>
    </row>
    <row r="35" spans="1:5" s="27" customFormat="1" ht="31.5" x14ac:dyDescent="0.25">
      <c r="A35" s="28" t="s">
        <v>217</v>
      </c>
      <c r="B35" s="20" t="s">
        <v>214</v>
      </c>
      <c r="C35" s="48">
        <f>'05.06.2024'!Q41*1000+'05.06.2024'!Q42*1000</f>
        <v>20414300</v>
      </c>
      <c r="D35" s="48">
        <f>'05.06.2024'!R41*1000+'05.06.2024'!R42*1000</f>
        <v>21228800</v>
      </c>
      <c r="E35" s="48">
        <f>'05.06.2024'!S41*1000+'05.06.2024'!S42*1000</f>
        <v>22120500</v>
      </c>
    </row>
    <row r="36" spans="1:5" s="27" customFormat="1" x14ac:dyDescent="0.25">
      <c r="A36" s="28" t="s">
        <v>218</v>
      </c>
      <c r="B36" s="20" t="s">
        <v>215</v>
      </c>
      <c r="C36" s="48">
        <f>'05.06.2024'!Q43*1000</f>
        <v>101800</v>
      </c>
      <c r="D36" s="48">
        <f>'05.06.2024'!R43*1000</f>
        <v>105800</v>
      </c>
      <c r="E36" s="48">
        <f>'05.06.2024'!S43*1000</f>
        <v>110300</v>
      </c>
    </row>
    <row r="37" spans="1:5" s="27" customFormat="1" x14ac:dyDescent="0.25">
      <c r="A37" s="28" t="s">
        <v>219</v>
      </c>
      <c r="B37" s="20" t="s">
        <v>216</v>
      </c>
      <c r="C37" s="48">
        <f>'05.06.2024'!Q52*1000</f>
        <v>360900</v>
      </c>
      <c r="D37" s="48">
        <f>'05.06.2024'!R52*1000</f>
        <v>375300</v>
      </c>
      <c r="E37" s="48">
        <f>'05.06.2024'!S52*1000</f>
        <v>391100</v>
      </c>
    </row>
    <row r="38" spans="1:5" s="27" customFormat="1" x14ac:dyDescent="0.25">
      <c r="A38" s="28" t="s">
        <v>220</v>
      </c>
      <c r="B38" s="20" t="s">
        <v>93</v>
      </c>
      <c r="C38" s="48">
        <f>'05.06.2024'!Q44*1000</f>
        <v>15300</v>
      </c>
      <c r="D38" s="48">
        <f>'05.06.2024'!R44*1000</f>
        <v>15900</v>
      </c>
      <c r="E38" s="48">
        <f>'05.06.2024'!S44*1000</f>
        <v>16600</v>
      </c>
    </row>
    <row r="39" spans="1:5" s="27" customFormat="1" x14ac:dyDescent="0.25">
      <c r="A39" s="28" t="s">
        <v>306</v>
      </c>
      <c r="B39" s="20" t="s">
        <v>307</v>
      </c>
      <c r="C39" s="48">
        <f>'05.06.2024'!Q57*1000</f>
        <v>203100</v>
      </c>
      <c r="D39" s="48">
        <f>'05.06.2024'!R57*1000</f>
        <v>211300</v>
      </c>
      <c r="E39" s="48">
        <f>'05.06.2024'!S57*1000</f>
        <v>220100</v>
      </c>
    </row>
    <row r="40" spans="1:5" s="27" customFormat="1" ht="47.25" x14ac:dyDescent="0.25">
      <c r="A40" s="29" t="s">
        <v>58</v>
      </c>
      <c r="B40" s="22" t="s">
        <v>133</v>
      </c>
      <c r="C40" s="49">
        <f>SUM(C41:C45)</f>
        <v>1030300</v>
      </c>
      <c r="D40" s="49">
        <f t="shared" ref="D40:E40" si="4">SUM(D41:D45)</f>
        <v>1071300</v>
      </c>
      <c r="E40" s="49">
        <f t="shared" si="4"/>
        <v>1116200</v>
      </c>
    </row>
    <row r="41" spans="1:5" s="27" customFormat="1" ht="31.5" x14ac:dyDescent="0.25">
      <c r="A41" s="28" t="s">
        <v>224</v>
      </c>
      <c r="B41" s="20" t="s">
        <v>148</v>
      </c>
      <c r="C41" s="48">
        <f>'05.06.2024'!Q45*1000</f>
        <v>79800</v>
      </c>
      <c r="D41" s="48">
        <f>'05.06.2024'!R45*1000</f>
        <v>83000</v>
      </c>
      <c r="E41" s="48">
        <f>'05.06.2024'!S45*1000</f>
        <v>86400</v>
      </c>
    </row>
    <row r="42" spans="1:5" s="27" customFormat="1" ht="31.5" x14ac:dyDescent="0.25">
      <c r="A42" s="28" t="s">
        <v>225</v>
      </c>
      <c r="B42" s="20" t="s">
        <v>94</v>
      </c>
      <c r="C42" s="48">
        <f>'05.06.2024'!Q46*1000</f>
        <v>216900</v>
      </c>
      <c r="D42" s="48">
        <f>'05.06.2024'!R46*1000</f>
        <v>225500</v>
      </c>
      <c r="E42" s="48">
        <f>'05.06.2024'!S46*1000</f>
        <v>235000</v>
      </c>
    </row>
    <row r="43" spans="1:5" s="27" customFormat="1" x14ac:dyDescent="0.25">
      <c r="A43" s="28" t="s">
        <v>226</v>
      </c>
      <c r="B43" s="20" t="s">
        <v>223</v>
      </c>
      <c r="C43" s="48">
        <f>'05.06.2024'!Q53*1000</f>
        <v>146600</v>
      </c>
      <c r="D43" s="48">
        <f>'05.06.2024'!R53*1000</f>
        <v>152400</v>
      </c>
      <c r="E43" s="48">
        <f>'05.06.2024'!S53*1000</f>
        <v>158800</v>
      </c>
    </row>
    <row r="44" spans="1:5" s="27" customFormat="1" ht="47.25" x14ac:dyDescent="0.25">
      <c r="A44" s="28" t="s">
        <v>227</v>
      </c>
      <c r="B44" s="20" t="s">
        <v>302</v>
      </c>
      <c r="C44" s="48">
        <f>'05.06.2024'!Q48*1000</f>
        <v>538300</v>
      </c>
      <c r="D44" s="48">
        <f>'05.06.2024'!R48*1000</f>
        <v>559800</v>
      </c>
      <c r="E44" s="48">
        <f>'05.06.2024'!S48*1000</f>
        <v>583300</v>
      </c>
    </row>
    <row r="45" spans="1:5" s="27" customFormat="1" x14ac:dyDescent="0.25">
      <c r="A45" s="28" t="s">
        <v>301</v>
      </c>
      <c r="B45" s="20" t="s">
        <v>308</v>
      </c>
      <c r="C45" s="48">
        <f>'05.06.2024'!Q58*1000</f>
        <v>48700</v>
      </c>
      <c r="D45" s="48">
        <f>'05.06.2024'!R58*1000</f>
        <v>50600</v>
      </c>
      <c r="E45" s="48">
        <f>'05.06.2024'!S58*1000</f>
        <v>52700</v>
      </c>
    </row>
    <row r="46" spans="1:5" s="27" customFormat="1" ht="47.25" x14ac:dyDescent="0.25">
      <c r="A46" s="29" t="s">
        <v>96</v>
      </c>
      <c r="B46" s="22" t="s">
        <v>222</v>
      </c>
      <c r="C46" s="49">
        <f>SUM(C47:C53)</f>
        <v>46631200</v>
      </c>
      <c r="D46" s="49">
        <f t="shared" ref="D46:E46" si="5">SUM(D47:D53)</f>
        <v>48491300</v>
      </c>
      <c r="E46" s="49">
        <f t="shared" si="5"/>
        <v>50527200</v>
      </c>
    </row>
    <row r="47" spans="1:5" s="27" customFormat="1" x14ac:dyDescent="0.25">
      <c r="A47" s="28" t="s">
        <v>233</v>
      </c>
      <c r="B47" s="20" t="s">
        <v>228</v>
      </c>
      <c r="C47" s="48">
        <f>'05.06.2024'!Q49*1000</f>
        <v>25108800</v>
      </c>
      <c r="D47" s="48">
        <f>'05.06.2024'!R49*1000</f>
        <v>26110500</v>
      </c>
      <c r="E47" s="48">
        <f>'05.06.2024'!S49*1000</f>
        <v>27207000</v>
      </c>
    </row>
    <row r="48" spans="1:5" s="27" customFormat="1" x14ac:dyDescent="0.25">
      <c r="A48" s="28" t="s">
        <v>234</v>
      </c>
      <c r="B48" s="20" t="s">
        <v>303</v>
      </c>
      <c r="C48" s="48">
        <f>'05.06.2024'!Q51*1000</f>
        <v>5541800</v>
      </c>
      <c r="D48" s="48">
        <f>'05.06.2024'!R51*1000</f>
        <v>5762900</v>
      </c>
      <c r="E48" s="48">
        <f>'05.06.2024'!S51*1000</f>
        <v>6004900</v>
      </c>
    </row>
    <row r="49" spans="1:5" s="27" customFormat="1" x14ac:dyDescent="0.25">
      <c r="A49" s="28" t="s">
        <v>235</v>
      </c>
      <c r="B49" s="20" t="s">
        <v>229</v>
      </c>
      <c r="C49" s="48">
        <f>'05.06.2024'!Q56*1000</f>
        <v>123500</v>
      </c>
      <c r="D49" s="48">
        <f>'05.06.2024'!R56*1000</f>
        <v>128500</v>
      </c>
      <c r="E49" s="48">
        <f>'05.06.2024'!S56*1000</f>
        <v>133900</v>
      </c>
    </row>
    <row r="50" spans="1:5" s="27" customFormat="1" x14ac:dyDescent="0.25">
      <c r="A50" s="28" t="s">
        <v>236</v>
      </c>
      <c r="B50" s="20" t="s">
        <v>230</v>
      </c>
      <c r="C50" s="48">
        <f>'05.06.2024'!Q50*1000</f>
        <v>14062400</v>
      </c>
      <c r="D50" s="48">
        <f>'05.06.2024'!R50*1000</f>
        <v>14622900</v>
      </c>
      <c r="E50" s="48">
        <f>'05.06.2024'!S50*1000</f>
        <v>15236600</v>
      </c>
    </row>
    <row r="51" spans="1:5" s="27" customFormat="1" x14ac:dyDescent="0.25">
      <c r="A51" s="28" t="s">
        <v>237</v>
      </c>
      <c r="B51" s="20" t="s">
        <v>231</v>
      </c>
      <c r="C51" s="48">
        <f>'05.06.2024'!Q54*1000</f>
        <v>1417500</v>
      </c>
      <c r="D51" s="48">
        <f>'05.06.2024'!R54*1000</f>
        <v>1474100</v>
      </c>
      <c r="E51" s="48">
        <f>'05.06.2024'!S54*1000</f>
        <v>1536000</v>
      </c>
    </row>
    <row r="52" spans="1:5" ht="47.25" x14ac:dyDescent="0.25">
      <c r="A52" s="28" t="s">
        <v>238</v>
      </c>
      <c r="B52" s="135" t="s">
        <v>304</v>
      </c>
      <c r="C52" s="48">
        <f>'05.06.2024'!Q47*1000</f>
        <v>61000</v>
      </c>
      <c r="D52" s="48">
        <f>'05.06.2024'!R47*1000</f>
        <v>63500</v>
      </c>
      <c r="E52" s="48">
        <f>'05.06.2024'!S47*1000</f>
        <v>66100</v>
      </c>
    </row>
    <row r="53" spans="1:5" x14ac:dyDescent="0.25">
      <c r="A53" s="28" t="s">
        <v>309</v>
      </c>
      <c r="B53" s="135" t="s">
        <v>310</v>
      </c>
      <c r="C53" s="48">
        <f>'05.06.2024'!Q55*1000</f>
        <v>316200</v>
      </c>
      <c r="D53" s="48">
        <f>'05.06.2024'!R55*1000</f>
        <v>328900</v>
      </c>
      <c r="E53" s="48">
        <f>'05.06.2024'!S55*1000</f>
        <v>342700</v>
      </c>
    </row>
    <row r="54" spans="1:5" ht="195.75" customHeight="1" x14ac:dyDescent="0.25">
      <c r="A54" s="25" t="s">
        <v>74</v>
      </c>
      <c r="B54" s="53" t="s">
        <v>130</v>
      </c>
      <c r="C54" s="47">
        <f>SUM(C55:C63)</f>
        <v>41731600</v>
      </c>
      <c r="D54" s="47">
        <f>SUM(D55:D63)</f>
        <v>43440000</v>
      </c>
      <c r="E54" s="47">
        <f>SUM(E55:E63)</f>
        <v>45033300</v>
      </c>
    </row>
    <row r="55" spans="1:5" ht="31.5" x14ac:dyDescent="0.25">
      <c r="A55" s="26" t="s">
        <v>99</v>
      </c>
      <c r="B55" s="18" t="s">
        <v>66</v>
      </c>
      <c r="C55" s="48">
        <f>'05.06.2024'!Q62*1000</f>
        <v>202700</v>
      </c>
      <c r="D55" s="48">
        <f>'05.06.2024'!R62*1000</f>
        <v>210800</v>
      </c>
      <c r="E55" s="48">
        <f>'05.06.2024'!S62*1000</f>
        <v>219700</v>
      </c>
    </row>
    <row r="56" spans="1:5" ht="31.5" x14ac:dyDescent="0.25">
      <c r="A56" s="26" t="s">
        <v>170</v>
      </c>
      <c r="B56" s="18" t="s">
        <v>95</v>
      </c>
      <c r="C56" s="48">
        <f>'05.06.2024'!Q70*1000</f>
        <v>399200</v>
      </c>
      <c r="D56" s="48">
        <f>'05.06.2024'!R70*1000</f>
        <v>415800</v>
      </c>
      <c r="E56" s="48">
        <f>'05.06.2024'!S70*1000</f>
        <v>432400</v>
      </c>
    </row>
    <row r="57" spans="1:5" x14ac:dyDescent="0.25">
      <c r="A57" s="26" t="s">
        <v>239</v>
      </c>
      <c r="B57" s="18" t="s">
        <v>149</v>
      </c>
      <c r="C57" s="48">
        <f>'05.06.2024'!Q72*1000</f>
        <v>290300</v>
      </c>
      <c r="D57" s="48">
        <f>'05.06.2024'!R72*1000</f>
        <v>301900</v>
      </c>
      <c r="E57" s="48">
        <f>'05.06.2024'!S72*1000</f>
        <v>314600</v>
      </c>
    </row>
    <row r="58" spans="1:5" ht="47.25" x14ac:dyDescent="0.25">
      <c r="A58" s="26" t="s">
        <v>240</v>
      </c>
      <c r="B58" s="18" t="s">
        <v>118</v>
      </c>
      <c r="C58" s="48">
        <f>'05.06.2024'!Q63*1000</f>
        <v>136500</v>
      </c>
      <c r="D58" s="48">
        <f>'05.06.2024'!R63*1000</f>
        <v>142000</v>
      </c>
      <c r="E58" s="48">
        <f>'05.06.2024'!S63*1000</f>
        <v>147900</v>
      </c>
    </row>
    <row r="59" spans="1:5" ht="31.5" x14ac:dyDescent="0.25">
      <c r="A59" s="26" t="s">
        <v>241</v>
      </c>
      <c r="B59" s="18" t="s">
        <v>259</v>
      </c>
      <c r="C59" s="48">
        <f>'05.06.2024'!Q71*1000</f>
        <v>81600</v>
      </c>
      <c r="D59" s="48">
        <f>'05.06.2024'!R71*1000</f>
        <v>156700</v>
      </c>
      <c r="E59" s="48">
        <f>'05.06.2024'!S71*1000</f>
        <v>47000</v>
      </c>
    </row>
    <row r="60" spans="1:5" x14ac:dyDescent="0.25">
      <c r="A60" s="26" t="s">
        <v>242</v>
      </c>
      <c r="B60" s="18" t="s">
        <v>172</v>
      </c>
      <c r="C60" s="48">
        <f>'05.06.2024'!Q69*1000</f>
        <v>36587200</v>
      </c>
      <c r="D60" s="48">
        <f>'05.06.2024'!R69*1000</f>
        <v>38017900</v>
      </c>
      <c r="E60" s="48">
        <f>'05.06.2024'!S69*1000</f>
        <v>39500600</v>
      </c>
    </row>
    <row r="61" spans="1:5" x14ac:dyDescent="0.25">
      <c r="A61" s="26" t="s">
        <v>243</v>
      </c>
      <c r="B61" s="18" t="s">
        <v>97</v>
      </c>
      <c r="C61" s="48">
        <f>'05.06.2024'!Q64*1000</f>
        <v>3349800</v>
      </c>
      <c r="D61" s="48">
        <f>'05.06.2024'!R64*1000</f>
        <v>3483400</v>
      </c>
      <c r="E61" s="48">
        <f>'05.06.2024'!S64*1000</f>
        <v>3629700</v>
      </c>
    </row>
    <row r="62" spans="1:5" ht="63" x14ac:dyDescent="0.25">
      <c r="A62" s="26" t="s">
        <v>323</v>
      </c>
      <c r="B62" s="18" t="s">
        <v>67</v>
      </c>
      <c r="C62" s="48">
        <f>'05.06.2024'!Q74*1000+'05.06.2024'!Q75*1000</f>
        <v>666600</v>
      </c>
      <c r="D62" s="48">
        <f>'05.06.2024'!R74*1000+'05.06.2024'!R75*1000</f>
        <v>693100</v>
      </c>
      <c r="E62" s="48">
        <f>'05.06.2024'!S74*1000+'05.06.2024'!S75*1000</f>
        <v>722200</v>
      </c>
    </row>
    <row r="63" spans="1:5" x14ac:dyDescent="0.25">
      <c r="A63" s="26" t="s">
        <v>324</v>
      </c>
      <c r="B63" s="18" t="s">
        <v>115</v>
      </c>
      <c r="C63" s="48">
        <f>'05.06.2024'!Q76*1000</f>
        <v>17700</v>
      </c>
      <c r="D63" s="48">
        <f>'05.06.2024'!R76*1000</f>
        <v>18400</v>
      </c>
      <c r="E63" s="48">
        <f>'05.06.2024'!S76*1000</f>
        <v>19200</v>
      </c>
    </row>
    <row r="64" spans="1:5" x14ac:dyDescent="0.25">
      <c r="A64" s="25" t="s">
        <v>75</v>
      </c>
      <c r="B64" s="21" t="s">
        <v>62</v>
      </c>
      <c r="C64" s="47">
        <f>C65+C66</f>
        <v>4293400</v>
      </c>
      <c r="D64" s="47">
        <f t="shared" ref="D64:E64" si="6">D65+D66</f>
        <v>4461300</v>
      </c>
      <c r="E64" s="47">
        <f t="shared" si="6"/>
        <v>4635600</v>
      </c>
    </row>
    <row r="65" spans="1:5" x14ac:dyDescent="0.25">
      <c r="A65" s="26" t="s">
        <v>59</v>
      </c>
      <c r="B65" s="18" t="s">
        <v>68</v>
      </c>
      <c r="C65" s="48">
        <f>'05.06.2024'!Q78*1000</f>
        <v>4182900</v>
      </c>
      <c r="D65" s="48">
        <f>'05.06.2024'!R78*1000</f>
        <v>4346400</v>
      </c>
      <c r="E65" s="48">
        <f>'05.06.2024'!S78*1000</f>
        <v>4515900</v>
      </c>
    </row>
    <row r="66" spans="1:5" ht="31.5" x14ac:dyDescent="0.25">
      <c r="A66" s="26" t="s">
        <v>60</v>
      </c>
      <c r="B66" s="18" t="s">
        <v>171</v>
      </c>
      <c r="C66" s="48">
        <f>'05.06.2024'!Q79*1000</f>
        <v>110500</v>
      </c>
      <c r="D66" s="48">
        <f>'05.06.2024'!R79*1000</f>
        <v>114900</v>
      </c>
      <c r="E66" s="48">
        <f>'05.06.2024'!S79*1000</f>
        <v>119700</v>
      </c>
    </row>
    <row r="67" spans="1:5" ht="63" x14ac:dyDescent="0.25">
      <c r="A67" s="25" t="s">
        <v>244</v>
      </c>
      <c r="B67" s="21" t="s">
        <v>76</v>
      </c>
      <c r="C67" s="47">
        <f>SUM(C68:C74)</f>
        <v>117533800</v>
      </c>
      <c r="D67" s="47">
        <f t="shared" ref="D67:E67" si="7">SUM(D68:D74)</f>
        <v>120241800</v>
      </c>
      <c r="E67" s="47">
        <f t="shared" si="7"/>
        <v>125286400</v>
      </c>
    </row>
    <row r="68" spans="1:5" ht="31.5" x14ac:dyDescent="0.25">
      <c r="A68" s="26" t="s">
        <v>245</v>
      </c>
      <c r="B68" s="18" t="s">
        <v>162</v>
      </c>
      <c r="C68" s="48">
        <f>'05.06.2024'!Q101*1000</f>
        <v>242600</v>
      </c>
      <c r="D68" s="48">
        <f>'05.06.2024'!R101*1000</f>
        <v>252000</v>
      </c>
      <c r="E68" s="48">
        <f>'05.06.2024'!S101*1000</f>
        <v>262800</v>
      </c>
    </row>
    <row r="69" spans="1:5" ht="31.5" x14ac:dyDescent="0.25">
      <c r="A69" s="26" t="s">
        <v>246</v>
      </c>
      <c r="B69" s="18" t="s">
        <v>100</v>
      </c>
      <c r="C69" s="48">
        <f>'05.06.2024'!Q97*1000+'05.06.2024'!Q99*1000</f>
        <v>2047800</v>
      </c>
      <c r="D69" s="48">
        <f>'05.06.2024'!R97*1000+'05.06.2024'!R99*1000</f>
        <v>2129500</v>
      </c>
      <c r="E69" s="48">
        <f>'05.06.2024'!S97*1000+'05.06.2024'!S99*1000</f>
        <v>2218900</v>
      </c>
    </row>
    <row r="70" spans="1:5" ht="31.5" x14ac:dyDescent="0.25">
      <c r="A70" s="26" t="s">
        <v>253</v>
      </c>
      <c r="B70" s="18" t="s">
        <v>69</v>
      </c>
      <c r="C70" s="48">
        <f>'05.06.2024'!Q98*1000</f>
        <v>3328600</v>
      </c>
      <c r="D70" s="48">
        <f>'05.06.2024'!R98*1000</f>
        <v>3467000</v>
      </c>
      <c r="E70" s="48">
        <f>'05.06.2024'!S98*1000</f>
        <v>3605400</v>
      </c>
    </row>
    <row r="71" spans="1:5" s="71" customFormat="1" x14ac:dyDescent="0.25">
      <c r="A71" s="26" t="s">
        <v>256</v>
      </c>
      <c r="B71" s="72" t="s">
        <v>254</v>
      </c>
      <c r="C71" s="48">
        <f>'05.06.2024'!Q102*1000</f>
        <v>84100</v>
      </c>
      <c r="D71" s="48">
        <f>'05.06.2024'!R102*1000</f>
        <v>87200</v>
      </c>
      <c r="E71" s="48">
        <f>'05.06.2024'!S102*1000</f>
        <v>90400</v>
      </c>
    </row>
    <row r="72" spans="1:5" ht="31.5" x14ac:dyDescent="0.25">
      <c r="A72" s="26" t="s">
        <v>257</v>
      </c>
      <c r="B72" s="18" t="s">
        <v>119</v>
      </c>
      <c r="C72" s="48">
        <f>'05.06.2024'!Q88*1000</f>
        <v>101030600</v>
      </c>
      <c r="D72" s="48">
        <f>'05.06.2024'!R88*1000</f>
        <v>107129200</v>
      </c>
      <c r="E72" s="48">
        <f>'05.06.2024'!S88*1000</f>
        <v>111630500</v>
      </c>
    </row>
    <row r="73" spans="1:5" ht="31.5" x14ac:dyDescent="0.25">
      <c r="A73" s="26" t="s">
        <v>258</v>
      </c>
      <c r="B73" s="18" t="s">
        <v>261</v>
      </c>
      <c r="C73" s="48">
        <f>'05.06.2024'!Q103*1000</f>
        <v>6901500</v>
      </c>
      <c r="D73" s="48">
        <f>'05.06.2024'!R103*1000</f>
        <v>7176900</v>
      </c>
      <c r="E73" s="48">
        <f>'05.06.2024'!S103*1000</f>
        <v>7478400</v>
      </c>
    </row>
    <row r="74" spans="1:5" s="71" customFormat="1" ht="31.5" x14ac:dyDescent="0.25">
      <c r="A74" s="26" t="s">
        <v>262</v>
      </c>
      <c r="B74" s="72" t="s">
        <v>248</v>
      </c>
      <c r="C74" s="48">
        <f>SUM(C75:C77)</f>
        <v>3898600</v>
      </c>
      <c r="D74" s="48">
        <f t="shared" ref="D74:E74" si="8">SUM(D75:D77)</f>
        <v>0</v>
      </c>
      <c r="E74" s="48">
        <f t="shared" si="8"/>
        <v>0</v>
      </c>
    </row>
    <row r="75" spans="1:5" ht="47.25" x14ac:dyDescent="0.25">
      <c r="A75" s="26" t="s">
        <v>263</v>
      </c>
      <c r="B75" s="269" t="s">
        <v>190</v>
      </c>
      <c r="C75" s="48">
        <f>'05.06.2024'!Q85*1000</f>
        <v>279400</v>
      </c>
      <c r="D75" s="48">
        <f>'05.06.2024'!R85*1000</f>
        <v>0</v>
      </c>
      <c r="E75" s="48">
        <f>'05.06.2024'!S85*1000</f>
        <v>0</v>
      </c>
    </row>
    <row r="76" spans="1:5" x14ac:dyDescent="0.25">
      <c r="A76" s="26" t="s">
        <v>264</v>
      </c>
      <c r="B76" s="269" t="s">
        <v>193</v>
      </c>
      <c r="C76" s="48">
        <f>'05.06.2024'!Q93*1000</f>
        <v>3216400</v>
      </c>
      <c r="D76" s="48">
        <f>'05.06.2024'!R93*1000</f>
        <v>0</v>
      </c>
      <c r="E76" s="48">
        <f>'05.06.2024'!S93*1000</f>
        <v>0</v>
      </c>
    </row>
    <row r="77" spans="1:5" x14ac:dyDescent="0.25">
      <c r="A77" s="26" t="s">
        <v>265</v>
      </c>
      <c r="B77" s="269" t="s">
        <v>314</v>
      </c>
      <c r="C77" s="48">
        <f>'05.06.2024'!Q94*1000</f>
        <v>402800</v>
      </c>
      <c r="D77" s="48">
        <f>'05.06.2024'!R94*1000</f>
        <v>0</v>
      </c>
      <c r="E77" s="48">
        <f>'05.06.2024'!S94*1000</f>
        <v>0</v>
      </c>
    </row>
    <row r="78" spans="1:5" s="71" customFormat="1" ht="47.25" x14ac:dyDescent="0.25">
      <c r="A78" s="25" t="s">
        <v>298</v>
      </c>
      <c r="B78" s="21" t="s">
        <v>249</v>
      </c>
      <c r="C78" s="47">
        <f>SUM(C79:C86)</f>
        <v>126930100</v>
      </c>
      <c r="D78" s="47">
        <f t="shared" ref="D78:E78" si="9">SUM(D79:D86)</f>
        <v>131993400</v>
      </c>
      <c r="E78" s="47">
        <f t="shared" si="9"/>
        <v>137536900</v>
      </c>
    </row>
    <row r="79" spans="1:5" ht="31.5" x14ac:dyDescent="0.25">
      <c r="A79" s="26" t="s">
        <v>316</v>
      </c>
      <c r="B79" s="18" t="s">
        <v>191</v>
      </c>
      <c r="C79" s="48">
        <f>'05.06.2024'!Q86*1000</f>
        <v>22100</v>
      </c>
      <c r="D79" s="48">
        <f>'05.06.2024'!R86*1000</f>
        <v>23000</v>
      </c>
      <c r="E79" s="48">
        <f>'05.06.2024'!S86*1000</f>
        <v>24000</v>
      </c>
    </row>
    <row r="80" spans="1:5" ht="31.5" x14ac:dyDescent="0.25">
      <c r="A80" s="26" t="s">
        <v>315</v>
      </c>
      <c r="B80" s="18" t="s">
        <v>192</v>
      </c>
      <c r="C80" s="48">
        <f>'05.06.2024'!Q87*1000</f>
        <v>54900</v>
      </c>
      <c r="D80" s="48">
        <f>'05.06.2024'!R87*1000</f>
        <v>57100</v>
      </c>
      <c r="E80" s="48">
        <f>'05.06.2024'!S87*1000</f>
        <v>59400</v>
      </c>
    </row>
    <row r="81" spans="1:10" ht="31.5" x14ac:dyDescent="0.25">
      <c r="A81" s="26" t="s">
        <v>317</v>
      </c>
      <c r="B81" s="18" t="s">
        <v>247</v>
      </c>
      <c r="C81" s="48">
        <f>'05.06.2024'!Q95*1000</f>
        <v>3066300</v>
      </c>
      <c r="D81" s="48">
        <f>'05.06.2024'!R95*1000</f>
        <v>3188700</v>
      </c>
      <c r="E81" s="48">
        <f>'05.06.2024'!S95*1000</f>
        <v>3322600</v>
      </c>
    </row>
    <row r="82" spans="1:10" ht="31.5" x14ac:dyDescent="0.25">
      <c r="A82" s="26" t="s">
        <v>318</v>
      </c>
      <c r="B82" s="269" t="s">
        <v>189</v>
      </c>
      <c r="C82" s="48">
        <f>'05.06.2024'!Q100*1000</f>
        <v>1200</v>
      </c>
      <c r="D82" s="48">
        <f>'05.06.2024'!R100*1000</f>
        <v>0</v>
      </c>
      <c r="E82" s="48">
        <f>'05.06.2024'!S100*1000</f>
        <v>0</v>
      </c>
    </row>
    <row r="83" spans="1:10" ht="31.5" x14ac:dyDescent="0.25">
      <c r="A83" s="26" t="s">
        <v>319</v>
      </c>
      <c r="B83" s="18" t="s">
        <v>250</v>
      </c>
      <c r="C83" s="48">
        <f>'05.06.2024'!Q104*1000</f>
        <v>15986900</v>
      </c>
      <c r="D83" s="48">
        <f>'05.06.2024'!R104*1000</f>
        <v>16624800</v>
      </c>
      <c r="E83" s="48">
        <f>'05.06.2024'!S104*1000</f>
        <v>17323000</v>
      </c>
    </row>
    <row r="84" spans="1:10" ht="31.5" x14ac:dyDescent="0.25">
      <c r="A84" s="26" t="s">
        <v>320</v>
      </c>
      <c r="B84" s="18" t="s">
        <v>252</v>
      </c>
      <c r="C84" s="48">
        <f>'05.06.2024'!Q105*1000</f>
        <v>106740400</v>
      </c>
      <c r="D84" s="48">
        <f>'05.06.2024'!R105*1000</f>
        <v>110999300</v>
      </c>
      <c r="E84" s="48">
        <f>'05.06.2024'!S105*1000</f>
        <v>115661200</v>
      </c>
    </row>
    <row r="85" spans="1:10" s="71" customFormat="1" ht="31.5" x14ac:dyDescent="0.25">
      <c r="A85" s="26" t="s">
        <v>321</v>
      </c>
      <c r="B85" s="72" t="s">
        <v>255</v>
      </c>
      <c r="C85" s="48">
        <f>'05.06.2024'!Q109*1000</f>
        <v>1014000</v>
      </c>
      <c r="D85" s="48">
        <f>'05.06.2024'!R109*1000</f>
        <v>1054400</v>
      </c>
      <c r="E85" s="48">
        <f>'05.06.2024'!S109*1000</f>
        <v>1098700</v>
      </c>
    </row>
    <row r="86" spans="1:10" ht="47.25" x14ac:dyDescent="0.25">
      <c r="A86" s="26" t="s">
        <v>322</v>
      </c>
      <c r="B86" s="18" t="s">
        <v>251</v>
      </c>
      <c r="C86" s="48">
        <f>'05.06.2024'!Q110*1000</f>
        <v>44300</v>
      </c>
      <c r="D86" s="48">
        <f>'05.06.2024'!R110*1000</f>
        <v>46100</v>
      </c>
      <c r="E86" s="48">
        <f>'05.06.2024'!S110*1000</f>
        <v>48000</v>
      </c>
    </row>
    <row r="87" spans="1:10" hidden="1" x14ac:dyDescent="0.25">
      <c r="C87" s="270">
        <f>C7+C14</f>
        <v>499037600</v>
      </c>
      <c r="D87" s="270">
        <f t="shared" ref="D87:E87" si="10">D7+D14</f>
        <v>413639000</v>
      </c>
      <c r="E87" s="270">
        <f t="shared" si="10"/>
        <v>430811900</v>
      </c>
    </row>
    <row r="88" spans="1:10" x14ac:dyDescent="0.25">
      <c r="C88" s="32"/>
      <c r="D88" s="32"/>
      <c r="E88" s="32"/>
    </row>
    <row r="89" spans="1:10" x14ac:dyDescent="0.25">
      <c r="C89" s="32"/>
      <c r="D89" s="32"/>
      <c r="E89" s="32"/>
    </row>
    <row r="91" spans="1:10" x14ac:dyDescent="0.25">
      <c r="A91" s="33" t="s">
        <v>147</v>
      </c>
      <c r="D91" s="37" t="s">
        <v>131</v>
      </c>
    </row>
    <row r="92" spans="1:10" x14ac:dyDescent="0.25">
      <c r="A92" s="33"/>
    </row>
    <row r="95" spans="1:10" x14ac:dyDescent="0.25">
      <c r="A95" s="35" t="s">
        <v>194</v>
      </c>
    </row>
    <row r="96" spans="1:10" s="31" customFormat="1" x14ac:dyDescent="0.25">
      <c r="A96" s="35" t="s">
        <v>102</v>
      </c>
      <c r="C96" s="34"/>
      <c r="D96" s="34"/>
      <c r="E96" s="34"/>
      <c r="F96" s="23"/>
      <c r="G96" s="23"/>
      <c r="H96" s="23"/>
      <c r="I96" s="23"/>
      <c r="J96" s="23"/>
    </row>
    <row r="97" spans="1:10" s="31" customFormat="1" x14ac:dyDescent="0.25">
      <c r="A97" s="36"/>
      <c r="C97" s="34"/>
      <c r="D97" s="34"/>
      <c r="E97" s="34"/>
      <c r="F97" s="23"/>
      <c r="G97" s="23"/>
      <c r="H97" s="23"/>
      <c r="I97" s="23"/>
      <c r="J97" s="23"/>
    </row>
    <row r="98" spans="1:10" s="31" customFormat="1" x14ac:dyDescent="0.25">
      <c r="A98" s="36"/>
      <c r="C98" s="34"/>
      <c r="D98" s="34"/>
      <c r="E98" s="34"/>
      <c r="F98" s="23"/>
      <c r="G98" s="23"/>
      <c r="H98" s="23"/>
      <c r="I98" s="23"/>
      <c r="J98" s="23"/>
    </row>
  </sheetData>
  <mergeCells count="5">
    <mergeCell ref="A1:E1"/>
    <mergeCell ref="A2:E2"/>
    <mergeCell ref="A4:A5"/>
    <mergeCell ref="B4:B5"/>
    <mergeCell ref="C4:E4"/>
  </mergeCells>
  <pageMargins left="1.7716535433070868" right="0.39370078740157483" top="0.78740157480314965" bottom="0.78740157480314965" header="0.31496062992125984" footer="0.43307086614173229"/>
  <pageSetup paperSize="9" scale="59" fitToHeight="3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557"/>
  <sheetViews>
    <sheetView tabSelected="1" zoomScale="90" zoomScaleNormal="90" workbookViewId="0">
      <pane ySplit="10" topLeftCell="A11" activePane="bottomLeft" state="frozenSplit"/>
      <selection pane="bottomLeft" activeCell="A7" sqref="A7:XFD7"/>
    </sheetView>
  </sheetViews>
  <sheetFormatPr defaultColWidth="9" defaultRowHeight="12.75" x14ac:dyDescent="0.25"/>
  <cols>
    <col min="1" max="1" width="8" style="11" customWidth="1"/>
    <col min="2" max="2" width="6.7109375" style="11" customWidth="1"/>
    <col min="3" max="3" width="38.28515625" style="13" customWidth="1"/>
    <col min="4" max="4" width="14.85546875" style="14" customWidth="1"/>
    <col min="5" max="5" width="11.42578125" style="14" customWidth="1"/>
    <col min="6" max="6" width="9.7109375" style="14" customWidth="1"/>
    <col min="7" max="7" width="11.42578125" style="14" customWidth="1"/>
    <col min="8" max="8" width="13.42578125" style="14" customWidth="1"/>
    <col min="9" max="9" width="13" style="14" customWidth="1"/>
    <col min="10" max="10" width="12.85546875" style="14" customWidth="1"/>
    <col min="11" max="13" width="10" style="14" customWidth="1"/>
    <col min="14" max="16" width="16.5703125" style="14" customWidth="1"/>
    <col min="17" max="19" width="14" style="14" customWidth="1"/>
    <col min="20" max="16384" width="9" style="43"/>
  </cols>
  <sheetData>
    <row r="1" spans="1:19" ht="27.75" customHeight="1" x14ac:dyDescent="0.25">
      <c r="N1" s="289" t="s">
        <v>325</v>
      </c>
      <c r="O1" s="289"/>
      <c r="P1" s="289"/>
      <c r="Q1" s="289"/>
      <c r="R1" s="289"/>
      <c r="S1" s="289"/>
    </row>
    <row r="2" spans="1:19" ht="27.75" customHeight="1" x14ac:dyDescent="0.25">
      <c r="N2" s="289" t="s">
        <v>326</v>
      </c>
      <c r="O2" s="289"/>
      <c r="P2" s="289"/>
      <c r="Q2" s="289"/>
      <c r="R2" s="289"/>
      <c r="S2" s="289"/>
    </row>
    <row r="3" spans="1:19" ht="27.75" customHeight="1" x14ac:dyDescent="0.25">
      <c r="N3" s="289" t="s">
        <v>327</v>
      </c>
      <c r="O3" s="289"/>
      <c r="P3" s="289"/>
      <c r="Q3" s="289"/>
      <c r="R3" s="289"/>
      <c r="S3" s="289"/>
    </row>
    <row r="4" spans="1:19" ht="25.5" customHeight="1" x14ac:dyDescent="0.25">
      <c r="O4" s="285"/>
      <c r="P4" s="285"/>
      <c r="Q4" s="285"/>
      <c r="R4" s="285"/>
      <c r="S4" s="285"/>
    </row>
    <row r="5" spans="1:19" ht="21" customHeight="1" x14ac:dyDescent="0.25">
      <c r="O5" s="285"/>
      <c r="P5" s="285"/>
      <c r="Q5" s="285"/>
      <c r="R5" s="285"/>
      <c r="S5" s="285"/>
    </row>
    <row r="6" spans="1:19" s="1" customFormat="1" ht="65.25" customHeight="1" x14ac:dyDescent="0.25">
      <c r="A6" s="300" t="s">
        <v>328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</row>
    <row r="7" spans="1:19" s="66" customFormat="1" ht="33.75" customHeight="1" thickBot="1" x14ac:dyDescent="0.3">
      <c r="A7" s="15"/>
      <c r="B7" s="15"/>
      <c r="E7" s="1"/>
      <c r="F7" s="67"/>
      <c r="G7" s="65" t="s">
        <v>157</v>
      </c>
      <c r="H7" s="68">
        <v>1.0416000000000001</v>
      </c>
      <c r="I7" s="68">
        <v>1.0399</v>
      </c>
      <c r="J7" s="68">
        <v>1.042</v>
      </c>
      <c r="K7" s="299" t="s">
        <v>196</v>
      </c>
      <c r="L7" s="299"/>
      <c r="M7" s="299"/>
      <c r="N7" s="299"/>
      <c r="O7" s="299"/>
      <c r="P7" s="299"/>
      <c r="Q7" s="299"/>
      <c r="R7" s="299"/>
      <c r="S7" s="299"/>
    </row>
    <row r="8" spans="1:19" s="38" customFormat="1" ht="29.25" customHeight="1" thickBot="1" x14ac:dyDescent="0.3">
      <c r="A8" s="293" t="s">
        <v>2</v>
      </c>
      <c r="B8" s="295" t="s">
        <v>1</v>
      </c>
      <c r="C8" s="297" t="s">
        <v>3</v>
      </c>
      <c r="D8" s="297" t="s">
        <v>4</v>
      </c>
      <c r="E8" s="297" t="s">
        <v>26</v>
      </c>
      <c r="F8" s="290" t="s">
        <v>55</v>
      </c>
      <c r="G8" s="291"/>
      <c r="H8" s="291"/>
      <c r="I8" s="291"/>
      <c r="J8" s="292"/>
      <c r="K8" s="290" t="s">
        <v>24</v>
      </c>
      <c r="L8" s="291"/>
      <c r="M8" s="292"/>
      <c r="N8" s="290" t="s">
        <v>108</v>
      </c>
      <c r="O8" s="291"/>
      <c r="P8" s="291"/>
      <c r="Q8" s="290" t="s">
        <v>158</v>
      </c>
      <c r="R8" s="291"/>
      <c r="S8" s="292"/>
    </row>
    <row r="9" spans="1:19" s="38" customFormat="1" ht="40.5" customHeight="1" thickBot="1" x14ac:dyDescent="0.3">
      <c r="A9" s="294"/>
      <c r="B9" s="296"/>
      <c r="C9" s="298"/>
      <c r="D9" s="298"/>
      <c r="E9" s="298"/>
      <c r="F9" s="139" t="s">
        <v>4</v>
      </c>
      <c r="G9" s="39" t="s">
        <v>163</v>
      </c>
      <c r="H9" s="39" t="s">
        <v>174</v>
      </c>
      <c r="I9" s="39" t="s">
        <v>195</v>
      </c>
      <c r="J9" s="39" t="s">
        <v>266</v>
      </c>
      <c r="K9" s="137" t="s">
        <v>174</v>
      </c>
      <c r="L9" s="39" t="s">
        <v>195</v>
      </c>
      <c r="M9" s="70" t="s">
        <v>266</v>
      </c>
      <c r="N9" s="138" t="s">
        <v>174</v>
      </c>
      <c r="O9" s="39" t="s">
        <v>195</v>
      </c>
      <c r="P9" s="39" t="s">
        <v>266</v>
      </c>
      <c r="Q9" s="140" t="s">
        <v>174</v>
      </c>
      <c r="R9" s="39" t="s">
        <v>195</v>
      </c>
      <c r="S9" s="70" t="s">
        <v>266</v>
      </c>
    </row>
    <row r="10" spans="1:19" s="40" customFormat="1" ht="13.5" thickBot="1" x14ac:dyDescent="0.3">
      <c r="A10" s="75">
        <v>1</v>
      </c>
      <c r="B10" s="76">
        <v>2</v>
      </c>
      <c r="C10" s="73">
        <v>4</v>
      </c>
      <c r="D10" s="75">
        <v>5</v>
      </c>
      <c r="E10" s="76">
        <v>6</v>
      </c>
      <c r="F10" s="75">
        <v>7</v>
      </c>
      <c r="G10" s="77"/>
      <c r="H10" s="78">
        <v>9</v>
      </c>
      <c r="I10" s="78">
        <v>10</v>
      </c>
      <c r="J10" s="79">
        <v>11</v>
      </c>
      <c r="K10" s="80">
        <v>12</v>
      </c>
      <c r="L10" s="78">
        <v>13</v>
      </c>
      <c r="M10" s="74">
        <v>14</v>
      </c>
      <c r="N10" s="54">
        <v>15</v>
      </c>
      <c r="O10" s="50">
        <v>16</v>
      </c>
      <c r="P10" s="51">
        <v>17</v>
      </c>
      <c r="Q10" s="54">
        <v>18</v>
      </c>
      <c r="R10" s="50">
        <v>19</v>
      </c>
      <c r="S10" s="55">
        <v>20</v>
      </c>
    </row>
    <row r="11" spans="1:19" s="150" customFormat="1" ht="51" x14ac:dyDescent="0.25">
      <c r="A11" s="141"/>
      <c r="B11" s="142"/>
      <c r="C11" s="143" t="s">
        <v>267</v>
      </c>
      <c r="D11" s="141"/>
      <c r="E11" s="144"/>
      <c r="F11" s="141"/>
      <c r="G11" s="142"/>
      <c r="H11" s="145"/>
      <c r="I11" s="145"/>
      <c r="J11" s="146"/>
      <c r="K11" s="147"/>
      <c r="L11" s="145"/>
      <c r="M11" s="146"/>
      <c r="N11" s="148">
        <f t="shared" ref="N11:S11" si="0">N12+N14</f>
        <v>3266229.72</v>
      </c>
      <c r="O11" s="149">
        <f t="shared" si="0"/>
        <v>3394385.73</v>
      </c>
      <c r="P11" s="275">
        <f t="shared" si="0"/>
        <v>3528441.5</v>
      </c>
      <c r="Q11" s="271">
        <f t="shared" si="0"/>
        <v>3266.3</v>
      </c>
      <c r="R11" s="272">
        <f t="shared" si="0"/>
        <v>3394.5</v>
      </c>
      <c r="S11" s="273">
        <f t="shared" si="0"/>
        <v>3528.5</v>
      </c>
    </row>
    <row r="12" spans="1:19" s="117" customFormat="1" x14ac:dyDescent="0.2">
      <c r="A12" s="94">
        <v>242</v>
      </c>
      <c r="B12" s="95">
        <v>226</v>
      </c>
      <c r="C12" s="89" t="s">
        <v>13</v>
      </c>
      <c r="D12" s="151"/>
      <c r="E12" s="152"/>
      <c r="F12" s="153"/>
      <c r="G12" s="154"/>
      <c r="H12" s="109"/>
      <c r="I12" s="109"/>
      <c r="J12" s="111"/>
      <c r="K12" s="155"/>
      <c r="L12" s="156"/>
      <c r="M12" s="157"/>
      <c r="N12" s="158">
        <f t="shared" ref="N12:S12" si="1">N13</f>
        <v>327895.67999999999</v>
      </c>
      <c r="O12" s="159">
        <f t="shared" si="1"/>
        <v>340978.74</v>
      </c>
      <c r="P12" s="160">
        <f t="shared" si="1"/>
        <v>355299.84000000003</v>
      </c>
      <c r="Q12" s="274">
        <f t="shared" si="1"/>
        <v>327.9</v>
      </c>
      <c r="R12" s="163">
        <f t="shared" si="1"/>
        <v>341</v>
      </c>
      <c r="S12" s="214">
        <f t="shared" si="1"/>
        <v>355.3</v>
      </c>
    </row>
    <row r="13" spans="1:19" s="117" customFormat="1" ht="38.25" x14ac:dyDescent="0.2">
      <c r="A13" s="96"/>
      <c r="B13" s="97"/>
      <c r="C13" s="82" t="s">
        <v>134</v>
      </c>
      <c r="D13" s="106" t="s">
        <v>103</v>
      </c>
      <c r="E13" s="119">
        <v>6</v>
      </c>
      <c r="F13" s="108" t="s">
        <v>53</v>
      </c>
      <c r="G13" s="109">
        <v>52466.67</v>
      </c>
      <c r="H13" s="109">
        <f>G13*$H$7</f>
        <v>54649.279999999999</v>
      </c>
      <c r="I13" s="109">
        <f>H13*$I$7</f>
        <v>56829.79</v>
      </c>
      <c r="J13" s="109">
        <f>I13*$J$7</f>
        <v>59216.639999999999</v>
      </c>
      <c r="K13" s="161"/>
      <c r="L13" s="124"/>
      <c r="M13" s="162"/>
      <c r="N13" s="112">
        <f>E13*H13</f>
        <v>327895.67999999999</v>
      </c>
      <c r="O13" s="109">
        <f>E13*I13</f>
        <v>340978.74</v>
      </c>
      <c r="P13" s="113">
        <f>E13*J13</f>
        <v>355299.84000000003</v>
      </c>
      <c r="Q13" s="166">
        <f>ROUNDUP(N13/1000,1)</f>
        <v>327.9</v>
      </c>
      <c r="R13" s="115">
        <f>ROUNDUP(O13/1000,1)</f>
        <v>341</v>
      </c>
      <c r="S13" s="116">
        <f>ROUNDUP(P13/1000,1)</f>
        <v>355.3</v>
      </c>
    </row>
    <row r="14" spans="1:19" s="117" customFormat="1" ht="25.5" x14ac:dyDescent="0.2">
      <c r="A14" s="94">
        <v>242</v>
      </c>
      <c r="B14" s="97">
        <v>346</v>
      </c>
      <c r="C14" s="90" t="s">
        <v>135</v>
      </c>
      <c r="D14" s="151"/>
      <c r="E14" s="152"/>
      <c r="F14" s="153"/>
      <c r="G14" s="154"/>
      <c r="H14" s="156"/>
      <c r="I14" s="156"/>
      <c r="J14" s="157"/>
      <c r="K14" s="155"/>
      <c r="L14" s="156"/>
      <c r="M14" s="157"/>
      <c r="N14" s="120">
        <f t="shared" ref="N14:S14" si="2">N15+N17+N19</f>
        <v>2938334.04</v>
      </c>
      <c r="O14" s="121">
        <f t="shared" si="2"/>
        <v>3053406.99</v>
      </c>
      <c r="P14" s="122">
        <f t="shared" si="2"/>
        <v>3173141.66</v>
      </c>
      <c r="Q14" s="274">
        <f t="shared" si="2"/>
        <v>2938.4</v>
      </c>
      <c r="R14" s="163">
        <f t="shared" si="2"/>
        <v>3053.5</v>
      </c>
      <c r="S14" s="214">
        <f t="shared" si="2"/>
        <v>3173.2</v>
      </c>
    </row>
    <row r="15" spans="1:19" s="117" customFormat="1" ht="89.25" x14ac:dyDescent="0.2">
      <c r="A15" s="94"/>
      <c r="B15" s="97"/>
      <c r="C15" s="164" t="s">
        <v>106</v>
      </c>
      <c r="D15" s="106" t="s">
        <v>122</v>
      </c>
      <c r="E15" s="119"/>
      <c r="F15" s="108"/>
      <c r="G15" s="165"/>
      <c r="H15" s="109"/>
      <c r="I15" s="109"/>
      <c r="J15" s="111"/>
      <c r="K15" s="166">
        <v>1</v>
      </c>
      <c r="L15" s="115">
        <v>1</v>
      </c>
      <c r="M15" s="167">
        <v>1</v>
      </c>
      <c r="N15" s="112">
        <f>H16*K15%</f>
        <v>208094.04</v>
      </c>
      <c r="O15" s="109">
        <f>N15*I7</f>
        <v>216396.99</v>
      </c>
      <c r="P15" s="113">
        <f>O15*J7</f>
        <v>225485.66</v>
      </c>
      <c r="Q15" s="166">
        <f>ROUNDUP(N15/1000,1)</f>
        <v>208.1</v>
      </c>
      <c r="R15" s="115">
        <f>ROUNDUP(O15/1000,1)</f>
        <v>216.4</v>
      </c>
      <c r="S15" s="116">
        <f>ROUNDUP(P15/1000,1)</f>
        <v>225.5</v>
      </c>
    </row>
    <row r="16" spans="1:19" s="117" customFormat="1" ht="38.25" x14ac:dyDescent="0.2">
      <c r="A16" s="94"/>
      <c r="B16" s="97"/>
      <c r="C16" s="168" t="s">
        <v>107</v>
      </c>
      <c r="D16" s="169"/>
      <c r="E16" s="170"/>
      <c r="F16" s="171" t="s">
        <v>53</v>
      </c>
      <c r="G16" s="172"/>
      <c r="H16" s="133">
        <v>20809403.579999998</v>
      </c>
      <c r="I16" s="133"/>
      <c r="J16" s="173"/>
      <c r="K16" s="174"/>
      <c r="L16" s="175"/>
      <c r="M16" s="176"/>
      <c r="N16" s="177"/>
      <c r="O16" s="133"/>
      <c r="P16" s="178"/>
      <c r="Q16" s="174"/>
      <c r="R16" s="175"/>
      <c r="S16" s="232"/>
    </row>
    <row r="17" spans="1:25" s="117" customFormat="1" ht="66.75" customHeight="1" x14ac:dyDescent="0.2">
      <c r="A17" s="94"/>
      <c r="B17" s="97"/>
      <c r="C17" s="82" t="s">
        <v>121</v>
      </c>
      <c r="D17" s="106" t="s">
        <v>27</v>
      </c>
      <c r="E17" s="180"/>
      <c r="F17" s="108"/>
      <c r="G17" s="165"/>
      <c r="H17" s="109"/>
      <c r="I17" s="109"/>
      <c r="J17" s="111"/>
      <c r="K17" s="114">
        <v>150</v>
      </c>
      <c r="L17" s="115">
        <v>150</v>
      </c>
      <c r="M17" s="165">
        <v>150</v>
      </c>
      <c r="N17" s="112">
        <f>N18*K17%</f>
        <v>2730240</v>
      </c>
      <c r="O17" s="109">
        <f>O18*L17%</f>
        <v>2837010</v>
      </c>
      <c r="P17" s="113">
        <f>P18*M17%</f>
        <v>2947656</v>
      </c>
      <c r="Q17" s="166">
        <f>ROUNDUP(N17/1000,1)</f>
        <v>2730.3</v>
      </c>
      <c r="R17" s="115">
        <f>ROUNDUP(O17/1000,1)</f>
        <v>2837.1</v>
      </c>
      <c r="S17" s="116">
        <f>ROUNDUP(P17/1000,1)</f>
        <v>2947.7</v>
      </c>
    </row>
    <row r="18" spans="1:25" s="117" customFormat="1" ht="25.5" x14ac:dyDescent="0.2">
      <c r="A18" s="94"/>
      <c r="B18" s="97"/>
      <c r="C18" s="181" t="s">
        <v>28</v>
      </c>
      <c r="D18" s="169" t="s">
        <v>56</v>
      </c>
      <c r="E18" s="182">
        <v>40</v>
      </c>
      <c r="F18" s="171" t="s">
        <v>53</v>
      </c>
      <c r="G18" s="172"/>
      <c r="H18" s="133"/>
      <c r="I18" s="133"/>
      <c r="J18" s="173"/>
      <c r="K18" s="177">
        <v>45504</v>
      </c>
      <c r="L18" s="133">
        <v>47283.5</v>
      </c>
      <c r="M18" s="178">
        <v>49127.6</v>
      </c>
      <c r="N18" s="177">
        <f>E18*K18</f>
        <v>1820160</v>
      </c>
      <c r="O18" s="133">
        <f>E18*L18</f>
        <v>1891340</v>
      </c>
      <c r="P18" s="178">
        <f>E18*M18</f>
        <v>1965104</v>
      </c>
      <c r="Q18" s="174"/>
      <c r="R18" s="175"/>
      <c r="S18" s="232"/>
    </row>
    <row r="19" spans="1:25" s="117" customFormat="1" ht="25.5" x14ac:dyDescent="0.2">
      <c r="A19" s="94"/>
      <c r="B19" s="97"/>
      <c r="C19" s="82" t="s">
        <v>105</v>
      </c>
      <c r="D19" s="106" t="s">
        <v>51</v>
      </c>
      <c r="E19" s="119"/>
      <c r="F19" s="108" t="s">
        <v>53</v>
      </c>
      <c r="G19" s="109"/>
      <c r="H19" s="109"/>
      <c r="I19" s="109"/>
      <c r="J19" s="109"/>
      <c r="K19" s="110"/>
      <c r="L19" s="109"/>
      <c r="M19" s="111"/>
      <c r="N19" s="112"/>
      <c r="O19" s="109"/>
      <c r="P19" s="113"/>
      <c r="Q19" s="166"/>
      <c r="R19" s="115"/>
      <c r="S19" s="116"/>
    </row>
    <row r="20" spans="1:25" s="190" customFormat="1" ht="51" x14ac:dyDescent="0.2">
      <c r="A20" s="183"/>
      <c r="B20" s="184"/>
      <c r="C20" s="185" t="s">
        <v>146</v>
      </c>
      <c r="D20" s="151"/>
      <c r="E20" s="152"/>
      <c r="F20" s="153"/>
      <c r="G20" s="154"/>
      <c r="H20" s="121"/>
      <c r="I20" s="121"/>
      <c r="J20" s="186"/>
      <c r="K20" s="136"/>
      <c r="L20" s="121"/>
      <c r="M20" s="186"/>
      <c r="N20" s="187"/>
      <c r="O20" s="188"/>
      <c r="P20" s="189"/>
      <c r="Q20" s="280"/>
      <c r="R20" s="279"/>
      <c r="S20" s="281"/>
    </row>
    <row r="21" spans="1:25" s="117" customFormat="1" x14ac:dyDescent="0.2">
      <c r="A21" s="191"/>
      <c r="B21" s="192"/>
      <c r="C21" s="151" t="s">
        <v>101</v>
      </c>
      <c r="D21" s="151"/>
      <c r="E21" s="152"/>
      <c r="F21" s="153"/>
      <c r="G21" s="154"/>
      <c r="H21" s="121"/>
      <c r="I21" s="121"/>
      <c r="J21" s="186"/>
      <c r="K21" s="136"/>
      <c r="L21" s="121"/>
      <c r="M21" s="186"/>
      <c r="N21" s="136">
        <f t="shared" ref="N21:S21" si="3">N22+N25+N26+N36+N37+N61+N73+N77+N88+N96+N84+N92</f>
        <v>602510397.44000006</v>
      </c>
      <c r="O21" s="121">
        <f t="shared" si="3"/>
        <v>521242511.20999998</v>
      </c>
      <c r="P21" s="186">
        <f t="shared" si="3"/>
        <v>542943443.54999995</v>
      </c>
      <c r="Q21" s="274">
        <f>Q22+Q25+Q26+Q36+Q37+Q61+Q73+Q77+Q88+Q96+Q84+Q92</f>
        <v>495771.3</v>
      </c>
      <c r="R21" s="163">
        <f t="shared" si="3"/>
        <v>410244.5</v>
      </c>
      <c r="S21" s="214">
        <f t="shared" si="3"/>
        <v>427283.4</v>
      </c>
      <c r="T21" s="193"/>
      <c r="U21" s="193"/>
      <c r="V21" s="193"/>
      <c r="W21" s="194"/>
      <c r="X21" s="194"/>
      <c r="Y21" s="194"/>
    </row>
    <row r="22" spans="1:25" s="117" customFormat="1" x14ac:dyDescent="0.2">
      <c r="A22" s="94">
        <v>244</v>
      </c>
      <c r="B22" s="97">
        <v>221</v>
      </c>
      <c r="C22" s="90" t="s">
        <v>6</v>
      </c>
      <c r="D22" s="106"/>
      <c r="E22" s="119"/>
      <c r="F22" s="108"/>
      <c r="G22" s="165"/>
      <c r="H22" s="109"/>
      <c r="I22" s="109"/>
      <c r="J22" s="111"/>
      <c r="K22" s="110"/>
      <c r="L22" s="109"/>
      <c r="M22" s="111"/>
      <c r="N22" s="158">
        <f>N23+N24</f>
        <v>415263.12</v>
      </c>
      <c r="O22" s="159">
        <f t="shared" ref="O22:S22" si="4">O23+O24</f>
        <v>431832.61</v>
      </c>
      <c r="P22" s="160">
        <f t="shared" si="4"/>
        <v>449969.05</v>
      </c>
      <c r="Q22" s="274">
        <f>Q23+Q24</f>
        <v>415.4</v>
      </c>
      <c r="R22" s="163">
        <f t="shared" si="4"/>
        <v>432</v>
      </c>
      <c r="S22" s="214">
        <f t="shared" si="4"/>
        <v>450.1</v>
      </c>
    </row>
    <row r="23" spans="1:25" s="117" customFormat="1" x14ac:dyDescent="0.2">
      <c r="A23" s="94"/>
      <c r="B23" s="97"/>
      <c r="C23" s="82" t="s">
        <v>7</v>
      </c>
      <c r="D23" s="106" t="s">
        <v>70</v>
      </c>
      <c r="E23" s="119">
        <v>1</v>
      </c>
      <c r="F23" s="196" t="s">
        <v>53</v>
      </c>
      <c r="G23" s="197">
        <v>380300</v>
      </c>
      <c r="H23" s="109">
        <f>G23*$H$7</f>
        <v>396120.48</v>
      </c>
      <c r="I23" s="109">
        <f>H23*$I$7</f>
        <v>411925.69</v>
      </c>
      <c r="J23" s="109">
        <f>I23*$J$7</f>
        <v>429226.57</v>
      </c>
      <c r="K23" s="110"/>
      <c r="L23" s="109"/>
      <c r="M23" s="111"/>
      <c r="N23" s="112">
        <f>E23*H23</f>
        <v>396120.48</v>
      </c>
      <c r="O23" s="109">
        <f>E23*I23</f>
        <v>411925.69</v>
      </c>
      <c r="P23" s="113">
        <f>E23*J23</f>
        <v>429226.57</v>
      </c>
      <c r="Q23" s="166">
        <f t="shared" ref="Q23:Q24" si="5">ROUNDUP(N23/1000,1)</f>
        <v>396.2</v>
      </c>
      <c r="R23" s="115">
        <f t="shared" ref="R23:R24" si="6">ROUNDUP(O23/1000,1)</f>
        <v>412</v>
      </c>
      <c r="S23" s="116">
        <f t="shared" ref="S23:S24" si="7">ROUNDUP(P23/1000,1)</f>
        <v>429.3</v>
      </c>
    </row>
    <row r="24" spans="1:25" s="117" customFormat="1" ht="25.5" x14ac:dyDescent="0.2">
      <c r="A24" s="94"/>
      <c r="B24" s="97"/>
      <c r="C24" s="82" t="s">
        <v>8</v>
      </c>
      <c r="D24" s="198" t="s">
        <v>40</v>
      </c>
      <c r="E24" s="119">
        <v>11</v>
      </c>
      <c r="F24" s="108" t="s">
        <v>52</v>
      </c>
      <c r="G24" s="109"/>
      <c r="H24" s="109">
        <v>145.02000000000001</v>
      </c>
      <c r="I24" s="109">
        <f>H24*$I$7</f>
        <v>150.81</v>
      </c>
      <c r="J24" s="109">
        <f>I24*$J$7</f>
        <v>157.13999999999999</v>
      </c>
      <c r="K24" s="110"/>
      <c r="L24" s="109"/>
      <c r="M24" s="111"/>
      <c r="N24" s="112">
        <f>E24*H24*12</f>
        <v>19142.64</v>
      </c>
      <c r="O24" s="109">
        <f>E24*I24*12</f>
        <v>19906.919999999998</v>
      </c>
      <c r="P24" s="113">
        <f>E24*J24*12</f>
        <v>20742.48</v>
      </c>
      <c r="Q24" s="166">
        <f t="shared" si="5"/>
        <v>19.2</v>
      </c>
      <c r="R24" s="115">
        <f t="shared" si="6"/>
        <v>20</v>
      </c>
      <c r="S24" s="116">
        <f t="shared" si="7"/>
        <v>20.8</v>
      </c>
    </row>
    <row r="25" spans="1:25" s="117" customFormat="1" x14ac:dyDescent="0.2">
      <c r="A25" s="94">
        <v>244</v>
      </c>
      <c r="B25" s="97">
        <v>222</v>
      </c>
      <c r="C25" s="90" t="s">
        <v>9</v>
      </c>
      <c r="D25" s="198" t="s">
        <v>42</v>
      </c>
      <c r="E25" s="119">
        <v>6000</v>
      </c>
      <c r="F25" s="108" t="s">
        <v>53</v>
      </c>
      <c r="G25" s="113">
        <v>67.599999999999994</v>
      </c>
      <c r="H25" s="109">
        <f>G25*$H$7</f>
        <v>70.41</v>
      </c>
      <c r="I25" s="109">
        <f>H25*$I$7</f>
        <v>73.22</v>
      </c>
      <c r="J25" s="109">
        <f>I25*$J$7</f>
        <v>76.3</v>
      </c>
      <c r="K25" s="110"/>
      <c r="L25" s="109"/>
      <c r="M25" s="111"/>
      <c r="N25" s="199">
        <f>E25*H25</f>
        <v>422460</v>
      </c>
      <c r="O25" s="200">
        <f>E25*I25</f>
        <v>439320</v>
      </c>
      <c r="P25" s="201">
        <f>E25*J25</f>
        <v>457800</v>
      </c>
      <c r="Q25" s="274">
        <f>ROUNDUP(N25/1000,1)</f>
        <v>422.5</v>
      </c>
      <c r="R25" s="163">
        <f>ROUNDUP(O25/1000,1)</f>
        <v>439.4</v>
      </c>
      <c r="S25" s="214">
        <f>ROUNDUP(P25/1000,1)</f>
        <v>457.8</v>
      </c>
    </row>
    <row r="26" spans="1:25" s="117" customFormat="1" x14ac:dyDescent="0.2">
      <c r="A26" s="94" t="s">
        <v>169</v>
      </c>
      <c r="B26" s="97">
        <v>223</v>
      </c>
      <c r="C26" s="90" t="s">
        <v>10</v>
      </c>
      <c r="D26" s="151"/>
      <c r="E26" s="152"/>
      <c r="F26" s="153"/>
      <c r="G26" s="122"/>
      <c r="H26" s="121"/>
      <c r="I26" s="121"/>
      <c r="J26" s="186"/>
      <c r="K26" s="136"/>
      <c r="L26" s="121"/>
      <c r="M26" s="186"/>
      <c r="N26" s="136">
        <f>SUM(N27:N30)+SUM(N33:N35)</f>
        <v>32761868.260000002</v>
      </c>
      <c r="O26" s="121">
        <f t="shared" ref="O26:S26" si="8">SUM(O27:O30)+SUM(O33:O35)</f>
        <v>34137657.469999999</v>
      </c>
      <c r="P26" s="186">
        <f t="shared" si="8"/>
        <v>35631948.560000002</v>
      </c>
      <c r="Q26" s="274">
        <f t="shared" si="8"/>
        <v>32761.9</v>
      </c>
      <c r="R26" s="163">
        <f t="shared" si="8"/>
        <v>34137.699999999997</v>
      </c>
      <c r="S26" s="214">
        <f t="shared" si="8"/>
        <v>35632</v>
      </c>
    </row>
    <row r="27" spans="1:25" s="117" customFormat="1" ht="25.5" x14ac:dyDescent="0.2">
      <c r="A27" s="94"/>
      <c r="B27" s="97"/>
      <c r="C27" s="82" t="s">
        <v>46</v>
      </c>
      <c r="D27" s="106" t="s">
        <v>47</v>
      </c>
      <c r="E27" s="202">
        <v>1300</v>
      </c>
      <c r="F27" s="108" t="s">
        <v>109</v>
      </c>
      <c r="G27" s="113">
        <v>2767.21</v>
      </c>
      <c r="H27" s="109">
        <f>G27*$H$7</f>
        <v>2882.33</v>
      </c>
      <c r="I27" s="109">
        <f>H27*$I$7</f>
        <v>2997.33</v>
      </c>
      <c r="J27" s="109">
        <f>I27*$J$7</f>
        <v>3123.22</v>
      </c>
      <c r="K27" s="112"/>
      <c r="L27" s="109"/>
      <c r="M27" s="111"/>
      <c r="N27" s="203">
        <f>E27*H27</f>
        <v>3747029</v>
      </c>
      <c r="O27" s="204">
        <f>E27*I27</f>
        <v>3896529</v>
      </c>
      <c r="P27" s="205">
        <f>E27*J27</f>
        <v>4060186</v>
      </c>
      <c r="Q27" s="166">
        <f>N27/1000</f>
        <v>3747</v>
      </c>
      <c r="R27" s="115">
        <f>O27/1000</f>
        <v>3896.5</v>
      </c>
      <c r="S27" s="116">
        <f>P27/1000</f>
        <v>4060.2</v>
      </c>
    </row>
    <row r="28" spans="1:25" s="117" customFormat="1" ht="25.5" x14ac:dyDescent="0.2">
      <c r="A28" s="94"/>
      <c r="B28" s="97"/>
      <c r="C28" s="82" t="s">
        <v>46</v>
      </c>
      <c r="D28" s="106" t="s">
        <v>143</v>
      </c>
      <c r="E28" s="202">
        <v>688.86</v>
      </c>
      <c r="F28" s="108" t="s">
        <v>109</v>
      </c>
      <c r="G28" s="113">
        <v>54.91</v>
      </c>
      <c r="H28" s="109">
        <f>G28*$H$7</f>
        <v>57.19</v>
      </c>
      <c r="I28" s="109">
        <f>H28*$I$7</f>
        <v>59.47</v>
      </c>
      <c r="J28" s="109">
        <f>I28*$J$7</f>
        <v>61.97</v>
      </c>
      <c r="K28" s="112"/>
      <c r="L28" s="109"/>
      <c r="M28" s="111"/>
      <c r="N28" s="112">
        <f t="shared" ref="N28" si="9">E28*H28</f>
        <v>39395.9</v>
      </c>
      <c r="O28" s="109">
        <f t="shared" ref="O28" si="10">E28*I28</f>
        <v>40966.5</v>
      </c>
      <c r="P28" s="113">
        <f>E28*J28</f>
        <v>42688.65</v>
      </c>
      <c r="Q28" s="166">
        <f t="shared" ref="Q28:Q29" si="11">N28/1000</f>
        <v>39.4</v>
      </c>
      <c r="R28" s="115">
        <f t="shared" ref="R28:R29" si="12">O28/1000</f>
        <v>41</v>
      </c>
      <c r="S28" s="116">
        <f t="shared" ref="S28:S29" si="13">P28/1000</f>
        <v>42.7</v>
      </c>
    </row>
    <row r="29" spans="1:25" s="117" customFormat="1" ht="25.5" x14ac:dyDescent="0.2">
      <c r="A29" s="94"/>
      <c r="B29" s="97"/>
      <c r="C29" s="82" t="s">
        <v>45</v>
      </c>
      <c r="D29" s="106" t="s">
        <v>125</v>
      </c>
      <c r="E29" s="202">
        <v>244337.09</v>
      </c>
      <c r="F29" s="108" t="s">
        <v>124</v>
      </c>
      <c r="G29" s="206">
        <v>8.8123400000000007</v>
      </c>
      <c r="H29" s="109">
        <f>G29*$H$7</f>
        <v>9.18</v>
      </c>
      <c r="I29" s="109">
        <f>H29*$I$7</f>
        <v>9.5500000000000007</v>
      </c>
      <c r="J29" s="109">
        <f>I29*$J$7</f>
        <v>9.9499999999999993</v>
      </c>
      <c r="K29" s="110"/>
      <c r="L29" s="109"/>
      <c r="M29" s="111"/>
      <c r="N29" s="112">
        <f>E29*H29</f>
        <v>2243014.4900000002</v>
      </c>
      <c r="O29" s="109">
        <f>E29*I29</f>
        <v>2333419.21</v>
      </c>
      <c r="P29" s="113">
        <f t="shared" ref="P29" si="14">E29*J29</f>
        <v>2431154.0499999998</v>
      </c>
      <c r="Q29" s="166">
        <f t="shared" si="11"/>
        <v>2243</v>
      </c>
      <c r="R29" s="115">
        <f t="shared" si="12"/>
        <v>2333.4</v>
      </c>
      <c r="S29" s="116">
        <f t="shared" si="13"/>
        <v>2431.1999999999998</v>
      </c>
    </row>
    <row r="30" spans="1:25" s="117" customFormat="1" ht="25.5" x14ac:dyDescent="0.2">
      <c r="A30" s="94"/>
      <c r="B30" s="97"/>
      <c r="C30" s="82" t="s">
        <v>48</v>
      </c>
      <c r="D30" s="106" t="s">
        <v>126</v>
      </c>
      <c r="E30" s="119">
        <v>6733.5</v>
      </c>
      <c r="F30" s="108" t="s">
        <v>127</v>
      </c>
      <c r="G30" s="165">
        <v>111.2</v>
      </c>
      <c r="H30" s="109">
        <f t="shared" ref="H30:H33" si="15">G30*$H$7</f>
        <v>115.83</v>
      </c>
      <c r="I30" s="109">
        <f t="shared" ref="I30:I33" si="16">H30*$I$7</f>
        <v>120.45</v>
      </c>
      <c r="J30" s="109">
        <f t="shared" ref="J30:J33" si="17">I30*$J$7</f>
        <v>125.51</v>
      </c>
      <c r="K30" s="110"/>
      <c r="L30" s="109"/>
      <c r="M30" s="111"/>
      <c r="N30" s="207">
        <f t="shared" ref="N30:S30" si="18">N31+N32</f>
        <v>392813.64</v>
      </c>
      <c r="O30" s="197">
        <f t="shared" si="18"/>
        <v>408477.23</v>
      </c>
      <c r="P30" s="208">
        <f t="shared" si="18"/>
        <v>425634.32</v>
      </c>
      <c r="Q30" s="166">
        <f t="shared" si="18"/>
        <v>392.8</v>
      </c>
      <c r="R30" s="115">
        <f t="shared" si="18"/>
        <v>408.5</v>
      </c>
      <c r="S30" s="116">
        <f t="shared" si="18"/>
        <v>425.6</v>
      </c>
    </row>
    <row r="31" spans="1:25" s="211" customFormat="1" x14ac:dyDescent="0.2">
      <c r="A31" s="98"/>
      <c r="B31" s="99"/>
      <c r="C31" s="126" t="s">
        <v>154</v>
      </c>
      <c r="D31" s="169" t="s">
        <v>126</v>
      </c>
      <c r="E31" s="179">
        <v>3063.4</v>
      </c>
      <c r="F31" s="171" t="s">
        <v>127</v>
      </c>
      <c r="G31" s="209">
        <v>51.22</v>
      </c>
      <c r="H31" s="133">
        <f t="shared" si="15"/>
        <v>53.35</v>
      </c>
      <c r="I31" s="133">
        <f t="shared" si="16"/>
        <v>55.48</v>
      </c>
      <c r="J31" s="133">
        <f t="shared" si="17"/>
        <v>57.81</v>
      </c>
      <c r="K31" s="210"/>
      <c r="L31" s="133"/>
      <c r="M31" s="173"/>
      <c r="N31" s="177">
        <f t="shared" ref="N31:N32" si="19">E31*H31</f>
        <v>163432.39000000001</v>
      </c>
      <c r="O31" s="133">
        <f t="shared" ref="O31:O32" si="20">E31*I31</f>
        <v>169957.43</v>
      </c>
      <c r="P31" s="178">
        <f t="shared" ref="P31:P32" si="21">E31*J31</f>
        <v>177095.15</v>
      </c>
      <c r="Q31" s="174">
        <f t="shared" ref="Q31:Q32" si="22">N31/1000</f>
        <v>163.4</v>
      </c>
      <c r="R31" s="175">
        <f t="shared" ref="R31:R32" si="23">O31/1000</f>
        <v>170</v>
      </c>
      <c r="S31" s="232">
        <f t="shared" ref="S31:S35" si="24">P31/1000</f>
        <v>177.1</v>
      </c>
    </row>
    <row r="32" spans="1:25" s="211" customFormat="1" x14ac:dyDescent="0.2">
      <c r="A32" s="98"/>
      <c r="B32" s="99"/>
      <c r="C32" s="126" t="s">
        <v>155</v>
      </c>
      <c r="D32" s="169" t="s">
        <v>126</v>
      </c>
      <c r="E32" s="179">
        <v>3670.1</v>
      </c>
      <c r="F32" s="171" t="s">
        <v>127</v>
      </c>
      <c r="G32" s="172">
        <v>60</v>
      </c>
      <c r="H32" s="133">
        <f t="shared" si="15"/>
        <v>62.5</v>
      </c>
      <c r="I32" s="133">
        <f t="shared" si="16"/>
        <v>64.989999999999995</v>
      </c>
      <c r="J32" s="133">
        <f t="shared" si="17"/>
        <v>67.72</v>
      </c>
      <c r="K32" s="210"/>
      <c r="L32" s="133"/>
      <c r="M32" s="173"/>
      <c r="N32" s="177">
        <f t="shared" si="19"/>
        <v>229381.25</v>
      </c>
      <c r="O32" s="133">
        <f t="shared" si="20"/>
        <v>238519.8</v>
      </c>
      <c r="P32" s="178">
        <f t="shared" si="21"/>
        <v>248539.17</v>
      </c>
      <c r="Q32" s="174">
        <f t="shared" si="22"/>
        <v>229.4</v>
      </c>
      <c r="R32" s="175">
        <f t="shared" si="23"/>
        <v>238.5</v>
      </c>
      <c r="S32" s="232">
        <f t="shared" si="24"/>
        <v>248.5</v>
      </c>
    </row>
    <row r="33" spans="1:21" s="117" customFormat="1" ht="38.25" x14ac:dyDescent="0.2">
      <c r="A33" s="94"/>
      <c r="B33" s="97"/>
      <c r="C33" s="82" t="s">
        <v>159</v>
      </c>
      <c r="D33" s="106" t="s">
        <v>126</v>
      </c>
      <c r="E33" s="119">
        <v>709.8</v>
      </c>
      <c r="F33" s="108" t="s">
        <v>127</v>
      </c>
      <c r="G33" s="113">
        <v>30</v>
      </c>
      <c r="H33" s="109">
        <f t="shared" si="15"/>
        <v>31.25</v>
      </c>
      <c r="I33" s="109">
        <f t="shared" si="16"/>
        <v>32.5</v>
      </c>
      <c r="J33" s="109">
        <f t="shared" si="17"/>
        <v>33.869999999999997</v>
      </c>
      <c r="K33" s="110"/>
      <c r="L33" s="109"/>
      <c r="M33" s="111"/>
      <c r="N33" s="112">
        <f>E33*H33</f>
        <v>22181.25</v>
      </c>
      <c r="O33" s="109">
        <f t="shared" ref="O33" si="25">E33*I33</f>
        <v>23068.5</v>
      </c>
      <c r="P33" s="113">
        <f t="shared" ref="P33" si="26">E33*J33</f>
        <v>24040.93</v>
      </c>
      <c r="Q33" s="166">
        <f t="shared" ref="Q33:Q35" si="27">N33/1000</f>
        <v>22.2</v>
      </c>
      <c r="R33" s="115">
        <f t="shared" ref="R33:R35" si="28">O33/1000</f>
        <v>23.1</v>
      </c>
      <c r="S33" s="116">
        <f t="shared" si="24"/>
        <v>24</v>
      </c>
    </row>
    <row r="34" spans="1:21" s="117" customFormat="1" x14ac:dyDescent="0.2">
      <c r="A34" s="94"/>
      <c r="B34" s="97"/>
      <c r="C34" s="82" t="s">
        <v>268</v>
      </c>
      <c r="D34" s="106" t="s">
        <v>126</v>
      </c>
      <c r="E34" s="212">
        <v>296036.09999999998</v>
      </c>
      <c r="F34" s="108" t="s">
        <v>127</v>
      </c>
      <c r="G34" s="208">
        <v>81.22</v>
      </c>
      <c r="H34" s="109">
        <f>G34*$H$7</f>
        <v>84.6</v>
      </c>
      <c r="I34" s="109">
        <f t="shared" ref="I34" si="29">H34*$I$7</f>
        <v>87.98</v>
      </c>
      <c r="J34" s="109">
        <f t="shared" ref="J34" si="30">I34*$J$7</f>
        <v>91.68</v>
      </c>
      <c r="K34" s="110"/>
      <c r="L34" s="109"/>
      <c r="M34" s="111"/>
      <c r="N34" s="112">
        <f t="shared" ref="N34:N35" si="31">E34*H34</f>
        <v>25044654.059999999</v>
      </c>
      <c r="O34" s="109">
        <f t="shared" ref="O34:O36" si="32">E34*I34</f>
        <v>26045256.079999998</v>
      </c>
      <c r="P34" s="113">
        <f t="shared" ref="P34:P36" si="33">E34*J34</f>
        <v>27140589.649999999</v>
      </c>
      <c r="Q34" s="166">
        <f t="shared" si="27"/>
        <v>25044.7</v>
      </c>
      <c r="R34" s="115">
        <f t="shared" si="28"/>
        <v>26045.3</v>
      </c>
      <c r="S34" s="116">
        <f t="shared" si="24"/>
        <v>27140.6</v>
      </c>
    </row>
    <row r="35" spans="1:21" s="117" customFormat="1" ht="25.5" x14ac:dyDescent="0.2">
      <c r="A35" s="94"/>
      <c r="B35" s="130"/>
      <c r="C35" s="86" t="s">
        <v>177</v>
      </c>
      <c r="D35" s="106" t="s">
        <v>56</v>
      </c>
      <c r="E35" s="119">
        <v>643</v>
      </c>
      <c r="F35" s="108" t="s">
        <v>178</v>
      </c>
      <c r="G35" s="165"/>
      <c r="H35" s="109">
        <v>1979.44</v>
      </c>
      <c r="I35" s="109">
        <v>2161.65</v>
      </c>
      <c r="J35" s="109">
        <v>2344.7199999999998</v>
      </c>
      <c r="K35" s="110"/>
      <c r="L35" s="109"/>
      <c r="M35" s="111"/>
      <c r="N35" s="112">
        <f t="shared" si="31"/>
        <v>1272779.92</v>
      </c>
      <c r="O35" s="109">
        <f t="shared" si="32"/>
        <v>1389940.95</v>
      </c>
      <c r="P35" s="113">
        <f t="shared" si="33"/>
        <v>1507654.96</v>
      </c>
      <c r="Q35" s="166">
        <f t="shared" si="27"/>
        <v>1272.8</v>
      </c>
      <c r="R35" s="115">
        <f t="shared" si="28"/>
        <v>1389.9</v>
      </c>
      <c r="S35" s="116">
        <f t="shared" si="24"/>
        <v>1507.7</v>
      </c>
    </row>
    <row r="36" spans="1:21" s="117" customFormat="1" ht="51" x14ac:dyDescent="0.2">
      <c r="A36" s="102">
        <v>244</v>
      </c>
      <c r="B36" s="103">
        <v>224</v>
      </c>
      <c r="C36" s="213" t="s">
        <v>286</v>
      </c>
      <c r="D36" s="180" t="s">
        <v>70</v>
      </c>
      <c r="E36" s="119">
        <v>321.5</v>
      </c>
      <c r="F36" s="108" t="s">
        <v>52</v>
      </c>
      <c r="G36" s="165"/>
      <c r="H36" s="109">
        <v>1172.68</v>
      </c>
      <c r="I36" s="109">
        <v>1218.5</v>
      </c>
      <c r="J36" s="109">
        <v>1266</v>
      </c>
      <c r="K36" s="110"/>
      <c r="L36" s="109"/>
      <c r="M36" s="111"/>
      <c r="N36" s="120">
        <f>E36*H36</f>
        <v>377016.62</v>
      </c>
      <c r="O36" s="121">
        <f t="shared" si="32"/>
        <v>391747.75</v>
      </c>
      <c r="P36" s="122">
        <f t="shared" si="33"/>
        <v>407019</v>
      </c>
      <c r="Q36" s="274">
        <f t="shared" ref="Q36" si="34">ROUNDUP(N36/1000,1)</f>
        <v>377.1</v>
      </c>
      <c r="R36" s="163">
        <f t="shared" ref="R36" si="35">ROUNDUP(O36/1000,1)</f>
        <v>391.8</v>
      </c>
      <c r="S36" s="214">
        <f t="shared" ref="S36" si="36">ROUNDUP(P36/1000,1)</f>
        <v>407.1</v>
      </c>
    </row>
    <row r="37" spans="1:21" s="117" customFormat="1" x14ac:dyDescent="0.2">
      <c r="A37" s="94">
        <v>244</v>
      </c>
      <c r="B37" s="215">
        <v>225</v>
      </c>
      <c r="C37" s="85" t="s">
        <v>11</v>
      </c>
      <c r="D37" s="106"/>
      <c r="E37" s="216"/>
      <c r="F37" s="108"/>
      <c r="G37" s="165"/>
      <c r="H37" s="109"/>
      <c r="I37" s="109"/>
      <c r="J37" s="111"/>
      <c r="K37" s="110"/>
      <c r="L37" s="109"/>
      <c r="M37" s="111"/>
      <c r="N37" s="134">
        <f t="shared" ref="N37:S37" si="37">SUM(N38:N60)</f>
        <v>171305417.5</v>
      </c>
      <c r="O37" s="163">
        <f t="shared" si="37"/>
        <v>74707021.700000003</v>
      </c>
      <c r="P37" s="154">
        <f t="shared" si="37"/>
        <v>77844010.599999994</v>
      </c>
      <c r="Q37" s="274">
        <f t="shared" si="37"/>
        <v>171305.5</v>
      </c>
      <c r="R37" s="163">
        <f t="shared" si="37"/>
        <v>74707.100000000006</v>
      </c>
      <c r="S37" s="214">
        <f t="shared" si="37"/>
        <v>77844.2</v>
      </c>
      <c r="U37" s="193"/>
    </row>
    <row r="38" spans="1:21" s="117" customFormat="1" ht="49.5" customHeight="1" x14ac:dyDescent="0.2">
      <c r="A38" s="96"/>
      <c r="B38" s="97"/>
      <c r="C38" s="82" t="s">
        <v>12</v>
      </c>
      <c r="D38" s="106" t="s">
        <v>70</v>
      </c>
      <c r="E38" s="119">
        <v>1</v>
      </c>
      <c r="F38" s="108" t="s">
        <v>54</v>
      </c>
      <c r="G38" s="165">
        <v>1586500</v>
      </c>
      <c r="H38" s="109">
        <f>G38*$H$7</f>
        <v>1652498.4</v>
      </c>
      <c r="I38" s="109">
        <f>H38*$I$7</f>
        <v>1718433.09</v>
      </c>
      <c r="J38" s="109">
        <f>I38*$J$7</f>
        <v>1790607.28</v>
      </c>
      <c r="K38" s="110"/>
      <c r="L38" s="109"/>
      <c r="M38" s="111"/>
      <c r="N38" s="112">
        <f t="shared" ref="N38:N63" si="38">E38*H38</f>
        <v>1652498.4</v>
      </c>
      <c r="O38" s="109">
        <f t="shared" ref="O38:O63" si="39">E38*I38</f>
        <v>1718433.09</v>
      </c>
      <c r="P38" s="113">
        <f t="shared" ref="P38:P63" si="40">E38*J38</f>
        <v>1790607.28</v>
      </c>
      <c r="Q38" s="166">
        <f>N38/1000</f>
        <v>1652.5</v>
      </c>
      <c r="R38" s="115">
        <f>O38/1000</f>
        <v>1718.4</v>
      </c>
      <c r="S38" s="116">
        <f t="shared" ref="S38:S60" si="41">P38/1000</f>
        <v>1790.6</v>
      </c>
      <c r="U38" s="193"/>
    </row>
    <row r="39" spans="1:21" s="117" customFormat="1" ht="49.5" hidden="1" customHeight="1" x14ac:dyDescent="0.2">
      <c r="A39" s="96"/>
      <c r="B39" s="97"/>
      <c r="C39" s="82" t="s">
        <v>136</v>
      </c>
      <c r="D39" s="106" t="s">
        <v>126</v>
      </c>
      <c r="E39" s="119"/>
      <c r="F39" s="108"/>
      <c r="G39" s="165"/>
      <c r="H39" s="109"/>
      <c r="I39" s="109"/>
      <c r="J39" s="109"/>
      <c r="K39" s="110"/>
      <c r="L39" s="109"/>
      <c r="M39" s="111"/>
      <c r="N39" s="112">
        <f t="shared" si="38"/>
        <v>0</v>
      </c>
      <c r="O39" s="109">
        <f t="shared" si="39"/>
        <v>0</v>
      </c>
      <c r="P39" s="113">
        <f t="shared" si="40"/>
        <v>0</v>
      </c>
      <c r="Q39" s="166">
        <f t="shared" ref="Q39:Q63" si="42">ROUNDUP(N39/1000,1)</f>
        <v>0</v>
      </c>
      <c r="R39" s="115">
        <f t="shared" ref="R39:R63" si="43">ROUNDUP(O39/1000,1)</f>
        <v>0</v>
      </c>
      <c r="S39" s="116">
        <f t="shared" si="41"/>
        <v>0</v>
      </c>
      <c r="U39" s="193"/>
    </row>
    <row r="40" spans="1:21" s="117" customFormat="1" ht="89.25" x14ac:dyDescent="0.2">
      <c r="A40" s="94"/>
      <c r="B40" s="97"/>
      <c r="C40" s="82" t="s">
        <v>137</v>
      </c>
      <c r="D40" s="106" t="s">
        <v>50</v>
      </c>
      <c r="E40" s="217">
        <v>5255.1</v>
      </c>
      <c r="F40" s="108" t="s">
        <v>54</v>
      </c>
      <c r="G40" s="165">
        <v>261.60000000000002</v>
      </c>
      <c r="H40" s="109">
        <f>G40*$H$7</f>
        <v>272.48</v>
      </c>
      <c r="I40" s="109">
        <f>H40*$I$7</f>
        <v>283.35000000000002</v>
      </c>
      <c r="J40" s="109">
        <f>I40*$J$7</f>
        <v>295.25</v>
      </c>
      <c r="K40" s="110"/>
      <c r="L40" s="109"/>
      <c r="M40" s="111"/>
      <c r="N40" s="112">
        <f t="shared" si="38"/>
        <v>1431909.65</v>
      </c>
      <c r="O40" s="109">
        <f t="shared" si="39"/>
        <v>1489032.59</v>
      </c>
      <c r="P40" s="113">
        <f t="shared" si="40"/>
        <v>1551568.28</v>
      </c>
      <c r="Q40" s="166">
        <f>N40/1000</f>
        <v>1431.9</v>
      </c>
      <c r="R40" s="115">
        <f t="shared" ref="R40:R47" si="44">O40/1000</f>
        <v>1489</v>
      </c>
      <c r="S40" s="116">
        <f t="shared" si="41"/>
        <v>1551.6</v>
      </c>
      <c r="U40" s="193"/>
    </row>
    <row r="41" spans="1:21" s="117" customFormat="1" ht="25.5" x14ac:dyDescent="0.2">
      <c r="A41" s="94"/>
      <c r="B41" s="97"/>
      <c r="C41" s="82" t="s">
        <v>269</v>
      </c>
      <c r="D41" s="106" t="s">
        <v>70</v>
      </c>
      <c r="E41" s="218">
        <v>8</v>
      </c>
      <c r="F41" s="108" t="s">
        <v>53</v>
      </c>
      <c r="G41" s="165">
        <v>133787.5</v>
      </c>
      <c r="H41" s="109">
        <f t="shared" ref="H41" si="45">G41*$H$7</f>
        <v>139353.06</v>
      </c>
      <c r="I41" s="109">
        <f t="shared" ref="I41" si="46">H41*$I$7</f>
        <v>144913.25</v>
      </c>
      <c r="J41" s="109">
        <f t="shared" ref="J41" si="47">I41*$J$7</f>
        <v>150999.60999999999</v>
      </c>
      <c r="K41" s="110"/>
      <c r="L41" s="109"/>
      <c r="M41" s="111"/>
      <c r="N41" s="112">
        <f t="shared" si="38"/>
        <v>1114824.48</v>
      </c>
      <c r="O41" s="109">
        <f t="shared" si="39"/>
        <v>1159306</v>
      </c>
      <c r="P41" s="113">
        <f t="shared" si="40"/>
        <v>1207996.8799999999</v>
      </c>
      <c r="Q41" s="166">
        <f t="shared" ref="Q41:Q57" si="48">N41/1000</f>
        <v>1114.8</v>
      </c>
      <c r="R41" s="115">
        <f t="shared" si="44"/>
        <v>1159.3</v>
      </c>
      <c r="S41" s="116">
        <f t="shared" si="41"/>
        <v>1208</v>
      </c>
      <c r="U41" s="193"/>
    </row>
    <row r="42" spans="1:21" s="117" customFormat="1" ht="25.5" x14ac:dyDescent="0.2">
      <c r="A42" s="94"/>
      <c r="B42" s="97"/>
      <c r="C42" s="82" t="s">
        <v>270</v>
      </c>
      <c r="D42" s="106" t="s">
        <v>70</v>
      </c>
      <c r="E42" s="119">
        <v>84</v>
      </c>
      <c r="F42" s="108" t="s">
        <v>53</v>
      </c>
      <c r="G42" s="110">
        <v>220579.76</v>
      </c>
      <c r="H42" s="109">
        <f t="shared" ref="H42:H44" si="49">G42*$H$7</f>
        <v>229755.88</v>
      </c>
      <c r="I42" s="109">
        <f t="shared" ref="I42:I45" si="50">H42*$I$7</f>
        <v>238923.14</v>
      </c>
      <c r="J42" s="109">
        <f t="shared" ref="J42:J45" si="51">I42*$J$7</f>
        <v>248957.91</v>
      </c>
      <c r="K42" s="110"/>
      <c r="L42" s="109"/>
      <c r="M42" s="111"/>
      <c r="N42" s="112">
        <f t="shared" si="38"/>
        <v>19299493.920000002</v>
      </c>
      <c r="O42" s="109">
        <f t="shared" si="39"/>
        <v>20069543.760000002</v>
      </c>
      <c r="P42" s="113">
        <f t="shared" si="40"/>
        <v>20912464.440000001</v>
      </c>
      <c r="Q42" s="166">
        <f t="shared" si="48"/>
        <v>19299.5</v>
      </c>
      <c r="R42" s="115">
        <f t="shared" si="44"/>
        <v>20069.5</v>
      </c>
      <c r="S42" s="116">
        <f t="shared" si="41"/>
        <v>20912.5</v>
      </c>
      <c r="U42" s="193"/>
    </row>
    <row r="43" spans="1:21" s="117" customFormat="1" x14ac:dyDescent="0.2">
      <c r="A43" s="94"/>
      <c r="B43" s="97"/>
      <c r="C43" s="82" t="s">
        <v>271</v>
      </c>
      <c r="D43" s="106" t="s">
        <v>70</v>
      </c>
      <c r="E43" s="119">
        <v>164</v>
      </c>
      <c r="F43" s="108" t="s">
        <v>53</v>
      </c>
      <c r="G43" s="197">
        <v>595.83000000000004</v>
      </c>
      <c r="H43" s="109">
        <f t="shared" si="49"/>
        <v>620.62</v>
      </c>
      <c r="I43" s="109">
        <f t="shared" si="50"/>
        <v>645.38</v>
      </c>
      <c r="J43" s="109">
        <f t="shared" si="51"/>
        <v>672.49</v>
      </c>
      <c r="K43" s="110"/>
      <c r="L43" s="109"/>
      <c r="M43" s="111"/>
      <c r="N43" s="112">
        <f t="shared" si="38"/>
        <v>101781.68</v>
      </c>
      <c r="O43" s="109">
        <f t="shared" si="39"/>
        <v>105842.32</v>
      </c>
      <c r="P43" s="113">
        <f t="shared" si="40"/>
        <v>110288.36</v>
      </c>
      <c r="Q43" s="166">
        <f t="shared" si="48"/>
        <v>101.8</v>
      </c>
      <c r="R43" s="115">
        <f t="shared" si="44"/>
        <v>105.8</v>
      </c>
      <c r="S43" s="116">
        <f t="shared" si="41"/>
        <v>110.3</v>
      </c>
      <c r="U43" s="193"/>
    </row>
    <row r="44" spans="1:21" s="117" customFormat="1" ht="25.5" x14ac:dyDescent="0.2">
      <c r="A44" s="94"/>
      <c r="B44" s="97"/>
      <c r="C44" s="86" t="s">
        <v>201</v>
      </c>
      <c r="D44" s="106" t="s">
        <v>70</v>
      </c>
      <c r="E44" s="119">
        <v>8</v>
      </c>
      <c r="F44" s="108" t="s">
        <v>53</v>
      </c>
      <c r="G44" s="165">
        <v>1833.3</v>
      </c>
      <c r="H44" s="109">
        <f t="shared" si="49"/>
        <v>1909.57</v>
      </c>
      <c r="I44" s="109">
        <f t="shared" si="50"/>
        <v>1985.76</v>
      </c>
      <c r="J44" s="109">
        <f t="shared" si="51"/>
        <v>2069.16</v>
      </c>
      <c r="K44" s="110"/>
      <c r="L44" s="109"/>
      <c r="M44" s="111"/>
      <c r="N44" s="112">
        <f t="shared" si="38"/>
        <v>15276.56</v>
      </c>
      <c r="O44" s="109">
        <f t="shared" si="39"/>
        <v>15886.08</v>
      </c>
      <c r="P44" s="113">
        <f t="shared" si="40"/>
        <v>16553.28</v>
      </c>
      <c r="Q44" s="166">
        <f t="shared" si="48"/>
        <v>15.3</v>
      </c>
      <c r="R44" s="115">
        <f t="shared" si="44"/>
        <v>15.9</v>
      </c>
      <c r="S44" s="116">
        <f t="shared" si="41"/>
        <v>16.600000000000001</v>
      </c>
      <c r="U44" s="193"/>
    </row>
    <row r="45" spans="1:21" s="117" customFormat="1" ht="38.25" x14ac:dyDescent="0.2">
      <c r="A45" s="94"/>
      <c r="B45" s="97"/>
      <c r="C45" s="82" t="s">
        <v>144</v>
      </c>
      <c r="D45" s="106" t="s">
        <v>70</v>
      </c>
      <c r="E45" s="119">
        <v>39</v>
      </c>
      <c r="F45" s="108" t="s">
        <v>53</v>
      </c>
      <c r="G45" s="197">
        <v>1963.93</v>
      </c>
      <c r="H45" s="109">
        <f t="shared" ref="H45:H57" si="52">G45*$H$7</f>
        <v>2045.63</v>
      </c>
      <c r="I45" s="109">
        <f t="shared" si="50"/>
        <v>2127.25</v>
      </c>
      <c r="J45" s="109">
        <f t="shared" si="51"/>
        <v>2216.59</v>
      </c>
      <c r="K45" s="110"/>
      <c r="L45" s="109"/>
      <c r="M45" s="111"/>
      <c r="N45" s="112">
        <f t="shared" si="38"/>
        <v>79779.570000000007</v>
      </c>
      <c r="O45" s="109">
        <f t="shared" si="39"/>
        <v>82962.75</v>
      </c>
      <c r="P45" s="113">
        <f t="shared" si="40"/>
        <v>86447.01</v>
      </c>
      <c r="Q45" s="166">
        <f t="shared" si="48"/>
        <v>79.8</v>
      </c>
      <c r="R45" s="115">
        <f t="shared" si="44"/>
        <v>83</v>
      </c>
      <c r="S45" s="116">
        <f t="shared" si="41"/>
        <v>86.4</v>
      </c>
      <c r="U45" s="193"/>
    </row>
    <row r="46" spans="1:21" s="117" customFormat="1" ht="51" x14ac:dyDescent="0.2">
      <c r="A46" s="94"/>
      <c r="B46" s="130"/>
      <c r="C46" s="82" t="s">
        <v>179</v>
      </c>
      <c r="D46" s="106" t="s">
        <v>142</v>
      </c>
      <c r="E46" s="119">
        <v>1</v>
      </c>
      <c r="F46" s="108" t="s">
        <v>54</v>
      </c>
      <c r="G46" s="197">
        <v>208195.68</v>
      </c>
      <c r="H46" s="109">
        <f t="shared" si="52"/>
        <v>216856.62</v>
      </c>
      <c r="I46" s="109">
        <f t="shared" ref="I46:I49" si="53">H46*$I$7</f>
        <v>225509.2</v>
      </c>
      <c r="J46" s="109">
        <f t="shared" ref="J46:J49" si="54">I46*$J$7</f>
        <v>234980.59</v>
      </c>
      <c r="K46" s="110"/>
      <c r="L46" s="109"/>
      <c r="M46" s="111"/>
      <c r="N46" s="112">
        <f t="shared" si="38"/>
        <v>216856.62</v>
      </c>
      <c r="O46" s="109">
        <f t="shared" si="39"/>
        <v>225509.2</v>
      </c>
      <c r="P46" s="113">
        <f t="shared" si="40"/>
        <v>234980.59</v>
      </c>
      <c r="Q46" s="166">
        <f t="shared" si="48"/>
        <v>216.9</v>
      </c>
      <c r="R46" s="115">
        <f t="shared" si="44"/>
        <v>225.5</v>
      </c>
      <c r="S46" s="116">
        <f t="shared" si="41"/>
        <v>235</v>
      </c>
      <c r="U46" s="193"/>
    </row>
    <row r="47" spans="1:21" s="117" customFormat="1" ht="38.25" x14ac:dyDescent="0.2">
      <c r="A47" s="94"/>
      <c r="B47" s="103"/>
      <c r="C47" s="81" t="s">
        <v>273</v>
      </c>
      <c r="D47" s="106" t="s">
        <v>70</v>
      </c>
      <c r="E47" s="119">
        <v>1</v>
      </c>
      <c r="F47" s="108" t="s">
        <v>53</v>
      </c>
      <c r="G47" s="197">
        <v>58605.68</v>
      </c>
      <c r="H47" s="109">
        <f t="shared" ref="H47:H48" si="55">G47*$H$7</f>
        <v>61043.68</v>
      </c>
      <c r="I47" s="109">
        <f t="shared" ref="I47:I48" si="56">H47*$I$7</f>
        <v>63479.32</v>
      </c>
      <c r="J47" s="109">
        <f t="shared" ref="J47:J48" si="57">I47*$J$7</f>
        <v>66145.45</v>
      </c>
      <c r="K47" s="110"/>
      <c r="L47" s="109"/>
      <c r="M47" s="111"/>
      <c r="N47" s="112">
        <f t="shared" si="38"/>
        <v>61043.68</v>
      </c>
      <c r="O47" s="109">
        <f t="shared" si="39"/>
        <v>63479.32</v>
      </c>
      <c r="P47" s="113">
        <f t="shared" si="40"/>
        <v>66145.45</v>
      </c>
      <c r="Q47" s="166">
        <f t="shared" si="48"/>
        <v>61</v>
      </c>
      <c r="R47" s="115">
        <f t="shared" si="44"/>
        <v>63.5</v>
      </c>
      <c r="S47" s="116">
        <f t="shared" si="41"/>
        <v>66.099999999999994</v>
      </c>
      <c r="U47" s="193"/>
    </row>
    <row r="48" spans="1:21" s="117" customFormat="1" ht="38.25" x14ac:dyDescent="0.2">
      <c r="A48" s="94"/>
      <c r="B48" s="215"/>
      <c r="C48" s="82" t="s">
        <v>272</v>
      </c>
      <c r="D48" s="106" t="s">
        <v>70</v>
      </c>
      <c r="E48" s="119">
        <v>1</v>
      </c>
      <c r="F48" s="108" t="s">
        <v>53</v>
      </c>
      <c r="G48" s="208">
        <v>516824</v>
      </c>
      <c r="H48" s="109">
        <f t="shared" si="55"/>
        <v>538323.88</v>
      </c>
      <c r="I48" s="109">
        <f t="shared" si="56"/>
        <v>559803</v>
      </c>
      <c r="J48" s="109">
        <f t="shared" si="57"/>
        <v>583314.73</v>
      </c>
      <c r="K48" s="110"/>
      <c r="L48" s="109"/>
      <c r="M48" s="111"/>
      <c r="N48" s="112">
        <f t="shared" si="38"/>
        <v>538323.88</v>
      </c>
      <c r="O48" s="109">
        <f t="shared" si="39"/>
        <v>559803</v>
      </c>
      <c r="P48" s="113">
        <f t="shared" si="40"/>
        <v>583314.73</v>
      </c>
      <c r="Q48" s="166">
        <f t="shared" si="48"/>
        <v>538.29999999999995</v>
      </c>
      <c r="R48" s="115">
        <f>O48/1000</f>
        <v>559.79999999999995</v>
      </c>
      <c r="S48" s="116">
        <f t="shared" si="41"/>
        <v>583.29999999999995</v>
      </c>
      <c r="U48" s="193"/>
    </row>
    <row r="49" spans="1:21" s="117" customFormat="1" x14ac:dyDescent="0.2">
      <c r="A49" s="94"/>
      <c r="B49" s="97"/>
      <c r="C49" s="82" t="s">
        <v>206</v>
      </c>
      <c r="D49" s="106" t="s">
        <v>126</v>
      </c>
      <c r="E49" s="119">
        <v>30000</v>
      </c>
      <c r="F49" s="108" t="s">
        <v>127</v>
      </c>
      <c r="G49" s="208">
        <v>803.53</v>
      </c>
      <c r="H49" s="109">
        <f t="shared" si="52"/>
        <v>836.96</v>
      </c>
      <c r="I49" s="109">
        <f t="shared" si="53"/>
        <v>870.35</v>
      </c>
      <c r="J49" s="109">
        <f t="shared" si="54"/>
        <v>906.9</v>
      </c>
      <c r="K49" s="110"/>
      <c r="L49" s="109"/>
      <c r="M49" s="111"/>
      <c r="N49" s="112">
        <f t="shared" si="38"/>
        <v>25108800</v>
      </c>
      <c r="O49" s="109">
        <f t="shared" si="39"/>
        <v>26110500</v>
      </c>
      <c r="P49" s="113">
        <f t="shared" si="40"/>
        <v>27207000</v>
      </c>
      <c r="Q49" s="166">
        <f t="shared" si="48"/>
        <v>25108.799999999999</v>
      </c>
      <c r="R49" s="115">
        <f t="shared" ref="R49:R50" si="58">O49/1000</f>
        <v>26110.5</v>
      </c>
      <c r="S49" s="116">
        <f t="shared" si="41"/>
        <v>27207</v>
      </c>
      <c r="U49" s="193"/>
    </row>
    <row r="50" spans="1:21" s="117" customFormat="1" x14ac:dyDescent="0.2">
      <c r="A50" s="94"/>
      <c r="B50" s="97"/>
      <c r="C50" s="86" t="s">
        <v>204</v>
      </c>
      <c r="D50" s="106" t="s">
        <v>126</v>
      </c>
      <c r="E50" s="119">
        <v>196677.2</v>
      </c>
      <c r="F50" s="108" t="s">
        <v>127</v>
      </c>
      <c r="G50" s="208">
        <v>68.64</v>
      </c>
      <c r="H50" s="109">
        <f>G50*$H$7</f>
        <v>71.5</v>
      </c>
      <c r="I50" s="109">
        <f t="shared" ref="I50" si="59">H50*$I$7</f>
        <v>74.349999999999994</v>
      </c>
      <c r="J50" s="109">
        <f t="shared" ref="J50" si="60">I50*$J$7</f>
        <v>77.47</v>
      </c>
      <c r="K50" s="110"/>
      <c r="L50" s="109"/>
      <c r="M50" s="111"/>
      <c r="N50" s="112">
        <f t="shared" si="38"/>
        <v>14062419.800000001</v>
      </c>
      <c r="O50" s="109">
        <f t="shared" si="39"/>
        <v>14622949.82</v>
      </c>
      <c r="P50" s="113">
        <f t="shared" si="40"/>
        <v>15236582.68</v>
      </c>
      <c r="Q50" s="166">
        <f t="shared" si="48"/>
        <v>14062.4</v>
      </c>
      <c r="R50" s="115">
        <f t="shared" si="58"/>
        <v>14622.9</v>
      </c>
      <c r="S50" s="116">
        <f t="shared" si="41"/>
        <v>15236.6</v>
      </c>
      <c r="U50" s="193"/>
    </row>
    <row r="51" spans="1:21" s="117" customFormat="1" ht="25.5" x14ac:dyDescent="0.2">
      <c r="A51" s="94"/>
      <c r="B51" s="97"/>
      <c r="C51" s="82" t="s">
        <v>274</v>
      </c>
      <c r="D51" s="106" t="s">
        <v>126</v>
      </c>
      <c r="E51" s="119">
        <v>3142</v>
      </c>
      <c r="F51" s="108" t="s">
        <v>53</v>
      </c>
      <c r="G51" s="208">
        <v>1693.33</v>
      </c>
      <c r="H51" s="109">
        <f t="shared" si="52"/>
        <v>1763.77</v>
      </c>
      <c r="I51" s="109">
        <f t="shared" ref="I51" si="61">H51*$I$7</f>
        <v>1834.14</v>
      </c>
      <c r="J51" s="109">
        <f t="shared" ref="J51" si="62">I51*$J$7</f>
        <v>1911.17</v>
      </c>
      <c r="K51" s="110"/>
      <c r="L51" s="109"/>
      <c r="M51" s="111"/>
      <c r="N51" s="112">
        <f t="shared" si="38"/>
        <v>5541765.3399999999</v>
      </c>
      <c r="O51" s="109">
        <f t="shared" si="39"/>
        <v>5762867.8799999999</v>
      </c>
      <c r="P51" s="113">
        <f t="shared" si="40"/>
        <v>6004896.1399999997</v>
      </c>
      <c r="Q51" s="166">
        <f t="shared" si="48"/>
        <v>5541.8</v>
      </c>
      <c r="R51" s="115">
        <f>O51/1000</f>
        <v>5762.9</v>
      </c>
      <c r="S51" s="116">
        <f t="shared" si="41"/>
        <v>6004.9</v>
      </c>
      <c r="U51" s="193"/>
    </row>
    <row r="52" spans="1:21" s="117" customFormat="1" x14ac:dyDescent="0.2">
      <c r="A52" s="94"/>
      <c r="B52" s="97"/>
      <c r="C52" s="87" t="s">
        <v>203</v>
      </c>
      <c r="D52" s="106" t="s">
        <v>70</v>
      </c>
      <c r="E52" s="119">
        <v>1</v>
      </c>
      <c r="F52" s="108" t="s">
        <v>53</v>
      </c>
      <c r="G52" s="165">
        <v>346500</v>
      </c>
      <c r="H52" s="109">
        <f>G52*$H$7</f>
        <v>360914.4</v>
      </c>
      <c r="I52" s="109">
        <f>H52*$I$7</f>
        <v>375314.88</v>
      </c>
      <c r="J52" s="109">
        <f>I52*$J$7</f>
        <v>391078.1</v>
      </c>
      <c r="K52" s="110"/>
      <c r="L52" s="109"/>
      <c r="M52" s="111"/>
      <c r="N52" s="112">
        <f t="shared" si="38"/>
        <v>360914.4</v>
      </c>
      <c r="O52" s="109">
        <f t="shared" si="39"/>
        <v>375314.88</v>
      </c>
      <c r="P52" s="113">
        <f t="shared" si="40"/>
        <v>391078.1</v>
      </c>
      <c r="Q52" s="166">
        <f t="shared" si="48"/>
        <v>360.9</v>
      </c>
      <c r="R52" s="115">
        <f t="shared" ref="R52:R53" si="63">O52/1000</f>
        <v>375.3</v>
      </c>
      <c r="S52" s="116">
        <f t="shared" si="41"/>
        <v>391.1</v>
      </c>
      <c r="U52" s="193"/>
    </row>
    <row r="53" spans="1:21" s="117" customFormat="1" x14ac:dyDescent="0.2">
      <c r="A53" s="94"/>
      <c r="B53" s="215"/>
      <c r="C53" s="88" t="s">
        <v>202</v>
      </c>
      <c r="D53" s="106" t="s">
        <v>70</v>
      </c>
      <c r="E53" s="119">
        <v>1</v>
      </c>
      <c r="F53" s="108" t="s">
        <v>53</v>
      </c>
      <c r="G53" s="208">
        <v>140700</v>
      </c>
      <c r="H53" s="109">
        <f>G53*$H$7</f>
        <v>146553.12</v>
      </c>
      <c r="I53" s="109">
        <f>H53*$I$7</f>
        <v>152400.59</v>
      </c>
      <c r="J53" s="109">
        <f>I53*$J$7</f>
        <v>158801.41</v>
      </c>
      <c r="K53" s="110"/>
      <c r="L53" s="109"/>
      <c r="M53" s="111"/>
      <c r="N53" s="112">
        <f t="shared" si="38"/>
        <v>146553.12</v>
      </c>
      <c r="O53" s="109">
        <f t="shared" si="39"/>
        <v>152400.59</v>
      </c>
      <c r="P53" s="113">
        <f t="shared" si="40"/>
        <v>158801.41</v>
      </c>
      <c r="Q53" s="166">
        <f t="shared" si="48"/>
        <v>146.6</v>
      </c>
      <c r="R53" s="115">
        <f t="shared" si="63"/>
        <v>152.4</v>
      </c>
      <c r="S53" s="116">
        <f t="shared" si="41"/>
        <v>158.80000000000001</v>
      </c>
      <c r="U53" s="193"/>
    </row>
    <row r="54" spans="1:21" s="117" customFormat="1" x14ac:dyDescent="0.2">
      <c r="A54" s="94"/>
      <c r="B54" s="97"/>
      <c r="C54" s="82" t="s">
        <v>205</v>
      </c>
      <c r="D54" s="106" t="s">
        <v>70</v>
      </c>
      <c r="E54" s="119">
        <v>5028</v>
      </c>
      <c r="F54" s="108" t="s">
        <v>53</v>
      </c>
      <c r="G54" s="83">
        <v>270.67</v>
      </c>
      <c r="H54" s="109">
        <f t="shared" si="52"/>
        <v>281.93</v>
      </c>
      <c r="I54" s="109">
        <f t="shared" ref="I54:I57" si="64">H54*$I$7</f>
        <v>293.18</v>
      </c>
      <c r="J54" s="109">
        <f t="shared" ref="J54:J57" si="65">I54*$J$7</f>
        <v>305.49</v>
      </c>
      <c r="K54" s="110"/>
      <c r="L54" s="109"/>
      <c r="M54" s="111"/>
      <c r="N54" s="112">
        <f t="shared" si="38"/>
        <v>1417544.04</v>
      </c>
      <c r="O54" s="109">
        <f t="shared" si="39"/>
        <v>1474109.04</v>
      </c>
      <c r="P54" s="113">
        <f t="shared" si="40"/>
        <v>1536003.72</v>
      </c>
      <c r="Q54" s="166">
        <f t="shared" si="48"/>
        <v>1417.5</v>
      </c>
      <c r="R54" s="115">
        <f>O54/1000</f>
        <v>1474.1</v>
      </c>
      <c r="S54" s="116">
        <f t="shared" si="41"/>
        <v>1536</v>
      </c>
      <c r="U54" s="193"/>
    </row>
    <row r="55" spans="1:21" s="117" customFormat="1" x14ac:dyDescent="0.2">
      <c r="A55" s="94"/>
      <c r="B55" s="97"/>
      <c r="C55" s="82" t="s">
        <v>275</v>
      </c>
      <c r="D55" s="106" t="s">
        <v>70</v>
      </c>
      <c r="E55" s="119">
        <v>1</v>
      </c>
      <c r="F55" s="108" t="s">
        <v>53</v>
      </c>
      <c r="G55" s="208">
        <v>303600</v>
      </c>
      <c r="H55" s="109">
        <f t="shared" si="52"/>
        <v>316229.76000000001</v>
      </c>
      <c r="I55" s="109">
        <f t="shared" si="64"/>
        <v>328847.33</v>
      </c>
      <c r="J55" s="109">
        <f t="shared" si="65"/>
        <v>342658.92</v>
      </c>
      <c r="K55" s="110"/>
      <c r="L55" s="109"/>
      <c r="M55" s="111"/>
      <c r="N55" s="112">
        <f t="shared" si="38"/>
        <v>316229.76000000001</v>
      </c>
      <c r="O55" s="109">
        <f t="shared" si="39"/>
        <v>328847.33</v>
      </c>
      <c r="P55" s="113">
        <f t="shared" si="40"/>
        <v>342658.92</v>
      </c>
      <c r="Q55" s="166">
        <f t="shared" si="48"/>
        <v>316.2</v>
      </c>
      <c r="R55" s="115">
        <f t="shared" si="43"/>
        <v>328.9</v>
      </c>
      <c r="S55" s="116">
        <f t="shared" si="41"/>
        <v>342.7</v>
      </c>
      <c r="U55" s="193"/>
    </row>
    <row r="56" spans="1:21" s="117" customFormat="1" ht="25.5" x14ac:dyDescent="0.2">
      <c r="A56" s="94"/>
      <c r="B56" s="97"/>
      <c r="C56" s="82" t="s">
        <v>276</v>
      </c>
      <c r="D56" s="106" t="s">
        <v>70</v>
      </c>
      <c r="E56" s="119">
        <v>1</v>
      </c>
      <c r="F56" s="108" t="s">
        <v>53</v>
      </c>
      <c r="G56" s="208">
        <v>118600</v>
      </c>
      <c r="H56" s="109">
        <f t="shared" si="52"/>
        <v>123533.75999999999</v>
      </c>
      <c r="I56" s="109">
        <f t="shared" si="64"/>
        <v>128462.76</v>
      </c>
      <c r="J56" s="109">
        <f t="shared" si="65"/>
        <v>133858.20000000001</v>
      </c>
      <c r="K56" s="110"/>
      <c r="L56" s="109"/>
      <c r="M56" s="111"/>
      <c r="N56" s="112">
        <f t="shared" si="38"/>
        <v>123533.75999999999</v>
      </c>
      <c r="O56" s="109">
        <f t="shared" si="39"/>
        <v>128462.76</v>
      </c>
      <c r="P56" s="113">
        <f t="shared" si="40"/>
        <v>133858.20000000001</v>
      </c>
      <c r="Q56" s="166">
        <f t="shared" si="48"/>
        <v>123.5</v>
      </c>
      <c r="R56" s="115">
        <f t="shared" si="43"/>
        <v>128.5</v>
      </c>
      <c r="S56" s="116">
        <f t="shared" si="41"/>
        <v>133.9</v>
      </c>
      <c r="U56" s="193"/>
    </row>
    <row r="57" spans="1:21" s="117" customFormat="1" x14ac:dyDescent="0.2">
      <c r="A57" s="94"/>
      <c r="B57" s="97"/>
      <c r="C57" s="82" t="s">
        <v>277</v>
      </c>
      <c r="D57" s="106" t="s">
        <v>70</v>
      </c>
      <c r="E57" s="119">
        <v>1</v>
      </c>
      <c r="F57" s="108" t="s">
        <v>53</v>
      </c>
      <c r="G57" s="208">
        <v>195000</v>
      </c>
      <c r="H57" s="109">
        <f t="shared" si="52"/>
        <v>203112</v>
      </c>
      <c r="I57" s="109">
        <f t="shared" si="64"/>
        <v>211216.17</v>
      </c>
      <c r="J57" s="109">
        <f t="shared" si="65"/>
        <v>220087.25</v>
      </c>
      <c r="K57" s="110"/>
      <c r="L57" s="109"/>
      <c r="M57" s="111"/>
      <c r="N57" s="112">
        <f t="shared" si="38"/>
        <v>203112</v>
      </c>
      <c r="O57" s="109">
        <f t="shared" si="39"/>
        <v>211216.17</v>
      </c>
      <c r="P57" s="113">
        <f t="shared" si="40"/>
        <v>220087.25</v>
      </c>
      <c r="Q57" s="166">
        <f t="shared" si="48"/>
        <v>203.1</v>
      </c>
      <c r="R57" s="115">
        <f t="shared" si="43"/>
        <v>211.3</v>
      </c>
      <c r="S57" s="116">
        <f t="shared" si="41"/>
        <v>220.1</v>
      </c>
      <c r="U57" s="193"/>
    </row>
    <row r="58" spans="1:21" s="117" customFormat="1" x14ac:dyDescent="0.2">
      <c r="A58" s="94"/>
      <c r="B58" s="97"/>
      <c r="C58" s="82" t="s">
        <v>284</v>
      </c>
      <c r="D58" s="106" t="s">
        <v>70</v>
      </c>
      <c r="E58" s="119">
        <v>232</v>
      </c>
      <c r="F58" s="108" t="s">
        <v>53</v>
      </c>
      <c r="G58" s="208">
        <v>201.18</v>
      </c>
      <c r="H58" s="109">
        <f t="shared" ref="H58:H60" si="66">G58*$H$7</f>
        <v>209.55</v>
      </c>
      <c r="I58" s="109">
        <f t="shared" ref="I58" si="67">H58*$I$7</f>
        <v>217.91</v>
      </c>
      <c r="J58" s="109">
        <f t="shared" ref="J58" si="68">I58*$J$7</f>
        <v>227.06</v>
      </c>
      <c r="K58" s="110"/>
      <c r="L58" s="109"/>
      <c r="M58" s="111"/>
      <c r="N58" s="112">
        <f t="shared" si="38"/>
        <v>48615.6</v>
      </c>
      <c r="O58" s="109">
        <f t="shared" si="39"/>
        <v>50555.12</v>
      </c>
      <c r="P58" s="113">
        <f t="shared" si="40"/>
        <v>52677.919999999998</v>
      </c>
      <c r="Q58" s="166">
        <f t="shared" si="42"/>
        <v>48.7</v>
      </c>
      <c r="R58" s="115">
        <f t="shared" si="43"/>
        <v>50.6</v>
      </c>
      <c r="S58" s="116">
        <f t="shared" si="41"/>
        <v>52.7</v>
      </c>
      <c r="U58" s="193"/>
    </row>
    <row r="59" spans="1:21" s="117" customFormat="1" x14ac:dyDescent="0.2">
      <c r="A59" s="94"/>
      <c r="B59" s="97"/>
      <c r="C59" s="82" t="s">
        <v>132</v>
      </c>
      <c r="D59" s="106" t="s">
        <v>142</v>
      </c>
      <c r="E59" s="84">
        <v>1</v>
      </c>
      <c r="F59" s="108" t="s">
        <v>53</v>
      </c>
      <c r="G59" s="110">
        <v>92000000</v>
      </c>
      <c r="H59" s="109">
        <f t="shared" si="66"/>
        <v>95827200</v>
      </c>
      <c r="I59" s="109"/>
      <c r="J59" s="109"/>
      <c r="K59" s="110"/>
      <c r="L59" s="109"/>
      <c r="M59" s="111"/>
      <c r="N59" s="219">
        <f t="shared" ref="N59" si="69">E59*H59</f>
        <v>95827200</v>
      </c>
      <c r="O59" s="220">
        <f t="shared" ref="O59" si="70">E59*I59</f>
        <v>0</v>
      </c>
      <c r="P59" s="221">
        <f t="shared" ref="P59" si="71">E59*J59</f>
        <v>0</v>
      </c>
      <c r="Q59" s="166">
        <f t="shared" ref="Q59" si="72">ROUNDUP(N59/1000,1)</f>
        <v>95827.199999999997</v>
      </c>
      <c r="R59" s="115">
        <f t="shared" ref="R59" si="73">ROUNDUP(O59/1000,1)</f>
        <v>0</v>
      </c>
      <c r="S59" s="116">
        <f t="shared" si="41"/>
        <v>0</v>
      </c>
      <c r="U59" s="193"/>
    </row>
    <row r="60" spans="1:21" s="117" customFormat="1" x14ac:dyDescent="0.2">
      <c r="A60" s="94"/>
      <c r="B60" s="97"/>
      <c r="C60" s="82" t="s">
        <v>311</v>
      </c>
      <c r="D60" s="106" t="s">
        <v>142</v>
      </c>
      <c r="E60" s="84">
        <v>1</v>
      </c>
      <c r="F60" s="108" t="s">
        <v>53</v>
      </c>
      <c r="G60" s="110">
        <v>3491687.04</v>
      </c>
      <c r="H60" s="109">
        <f t="shared" si="66"/>
        <v>3636941.22</v>
      </c>
      <c r="I60" s="109"/>
      <c r="J60" s="109"/>
      <c r="K60" s="110"/>
      <c r="L60" s="109"/>
      <c r="M60" s="111"/>
      <c r="N60" s="219">
        <f t="shared" si="38"/>
        <v>3636941.22</v>
      </c>
      <c r="O60" s="220">
        <f t="shared" si="39"/>
        <v>0</v>
      </c>
      <c r="P60" s="221">
        <f t="shared" si="40"/>
        <v>0</v>
      </c>
      <c r="Q60" s="166">
        <f t="shared" si="42"/>
        <v>3637</v>
      </c>
      <c r="R60" s="115">
        <f t="shared" si="43"/>
        <v>0</v>
      </c>
      <c r="S60" s="116">
        <f t="shared" si="41"/>
        <v>0</v>
      </c>
      <c r="U60" s="193"/>
    </row>
    <row r="61" spans="1:21" s="117" customFormat="1" x14ac:dyDescent="0.2">
      <c r="A61" s="94">
        <v>244</v>
      </c>
      <c r="B61" s="95">
        <v>226</v>
      </c>
      <c r="C61" s="89" t="s">
        <v>13</v>
      </c>
      <c r="D61" s="151"/>
      <c r="E61" s="152"/>
      <c r="F61" s="153"/>
      <c r="G61" s="154"/>
      <c r="H61" s="121"/>
      <c r="I61" s="121"/>
      <c r="J61" s="186"/>
      <c r="K61" s="136"/>
      <c r="L61" s="121"/>
      <c r="M61" s="186"/>
      <c r="N61" s="136">
        <f t="shared" ref="N61:S61" si="74">N62+N63+N64+SUM(N69:N72)</f>
        <v>41047051.350000001</v>
      </c>
      <c r="O61" s="121">
        <f t="shared" si="74"/>
        <v>42728224.469999999</v>
      </c>
      <c r="P61" s="186">
        <f t="shared" si="74"/>
        <v>44291608.68</v>
      </c>
      <c r="Q61" s="274">
        <f t="shared" si="74"/>
        <v>41047.300000000003</v>
      </c>
      <c r="R61" s="163">
        <f t="shared" si="74"/>
        <v>42728.5</v>
      </c>
      <c r="S61" s="214">
        <f t="shared" si="74"/>
        <v>44291.9</v>
      </c>
    </row>
    <row r="62" spans="1:21" s="117" customFormat="1" x14ac:dyDescent="0.2">
      <c r="A62" s="96"/>
      <c r="B62" s="97"/>
      <c r="C62" s="82" t="s">
        <v>14</v>
      </c>
      <c r="D62" s="106" t="s">
        <v>70</v>
      </c>
      <c r="E62" s="119">
        <v>1</v>
      </c>
      <c r="F62" s="108" t="s">
        <v>53</v>
      </c>
      <c r="G62" s="197">
        <v>194600</v>
      </c>
      <c r="H62" s="109">
        <f>G62*$H$7</f>
        <v>202695.36</v>
      </c>
      <c r="I62" s="109">
        <f t="shared" ref="I62" si="75">H62*$I$7</f>
        <v>210782.9</v>
      </c>
      <c r="J62" s="109">
        <f t="shared" ref="J62" si="76">I62*$J$7</f>
        <v>219635.78</v>
      </c>
      <c r="K62" s="222"/>
      <c r="L62" s="220"/>
      <c r="M62" s="223"/>
      <c r="N62" s="203">
        <f t="shared" si="38"/>
        <v>202695.36</v>
      </c>
      <c r="O62" s="204">
        <f t="shared" si="39"/>
        <v>210782.9</v>
      </c>
      <c r="P62" s="205">
        <f t="shared" si="40"/>
        <v>219635.78</v>
      </c>
      <c r="Q62" s="166">
        <f t="shared" si="42"/>
        <v>202.7</v>
      </c>
      <c r="R62" s="115">
        <f t="shared" si="43"/>
        <v>210.8</v>
      </c>
      <c r="S62" s="116">
        <f t="shared" ref="S62:S63" si="77">ROUNDUP(P62/1000,1)</f>
        <v>219.7</v>
      </c>
    </row>
    <row r="63" spans="1:21" s="117" customFormat="1" ht="38.25" x14ac:dyDescent="0.2">
      <c r="A63" s="94"/>
      <c r="B63" s="97"/>
      <c r="C63" s="82" t="s">
        <v>17</v>
      </c>
      <c r="D63" s="106" t="s">
        <v>70</v>
      </c>
      <c r="E63" s="119">
        <v>53</v>
      </c>
      <c r="F63" s="224" t="s">
        <v>53</v>
      </c>
      <c r="G63" s="165">
        <v>2472.3000000000002</v>
      </c>
      <c r="H63" s="109">
        <f>G63*$H$7</f>
        <v>2575.15</v>
      </c>
      <c r="I63" s="109">
        <f t="shared" ref="I63" si="78">H63*$I$7</f>
        <v>2677.9</v>
      </c>
      <c r="J63" s="109">
        <f t="shared" ref="J63" si="79">I63*$J$7</f>
        <v>2790.37</v>
      </c>
      <c r="K63" s="110"/>
      <c r="L63" s="109"/>
      <c r="M63" s="111"/>
      <c r="N63" s="112">
        <f t="shared" si="38"/>
        <v>136482.95000000001</v>
      </c>
      <c r="O63" s="109">
        <f t="shared" si="39"/>
        <v>141928.70000000001</v>
      </c>
      <c r="P63" s="113">
        <f t="shared" si="40"/>
        <v>147889.60999999999</v>
      </c>
      <c r="Q63" s="166">
        <f t="shared" si="42"/>
        <v>136.5</v>
      </c>
      <c r="R63" s="115">
        <f t="shared" si="43"/>
        <v>142</v>
      </c>
      <c r="S63" s="116">
        <f t="shared" si="77"/>
        <v>147.9</v>
      </c>
    </row>
    <row r="64" spans="1:21" s="117" customFormat="1" x14ac:dyDescent="0.2">
      <c r="A64" s="94"/>
      <c r="B64" s="97"/>
      <c r="C64" s="87" t="s">
        <v>98</v>
      </c>
      <c r="D64" s="225" t="s">
        <v>70</v>
      </c>
      <c r="E64" s="119">
        <v>257</v>
      </c>
      <c r="F64" s="224" t="s">
        <v>53</v>
      </c>
      <c r="G64" s="226">
        <v>13034.01</v>
      </c>
      <c r="H64" s="109">
        <f>G64*$H$7</f>
        <v>13576.22</v>
      </c>
      <c r="I64" s="109">
        <f t="shared" ref="I64" si="80">H64*$I$7</f>
        <v>14117.91</v>
      </c>
      <c r="J64" s="109">
        <f t="shared" ref="J64" si="81">I64*$J$7</f>
        <v>14710.86</v>
      </c>
      <c r="K64" s="110"/>
      <c r="L64" s="109"/>
      <c r="M64" s="223"/>
      <c r="N64" s="112">
        <f>SUM(N65:N68)</f>
        <v>3349741.84</v>
      </c>
      <c r="O64" s="109">
        <f>SUM(O65:O68)</f>
        <v>3483395.82</v>
      </c>
      <c r="P64" s="113">
        <f>SUM(P65:P68)</f>
        <v>3629699.13</v>
      </c>
      <c r="Q64" s="166">
        <f t="shared" ref="Q64" si="82">ROUNDUP(N64/1000,1)</f>
        <v>3349.8</v>
      </c>
      <c r="R64" s="115">
        <f t="shared" ref="R64" si="83">ROUNDUP(O64/1000,1)</f>
        <v>3483.4</v>
      </c>
      <c r="S64" s="116">
        <f t="shared" ref="S64" si="84">ROUNDUP(P64/1000,1)</f>
        <v>3629.7</v>
      </c>
    </row>
    <row r="65" spans="1:19" s="211" customFormat="1" x14ac:dyDescent="0.2">
      <c r="A65" s="98"/>
      <c r="B65" s="99"/>
      <c r="C65" s="125" t="s">
        <v>278</v>
      </c>
      <c r="D65" s="227" t="s">
        <v>70</v>
      </c>
      <c r="E65" s="228">
        <v>45</v>
      </c>
      <c r="F65" s="229" t="s">
        <v>53</v>
      </c>
      <c r="G65" s="230">
        <v>2400</v>
      </c>
      <c r="H65" s="133">
        <f>G65*H7</f>
        <v>2499.84</v>
      </c>
      <c r="I65" s="133">
        <f>H65*I7</f>
        <v>2599.58</v>
      </c>
      <c r="J65" s="133">
        <f>H65*I7*J7</f>
        <v>2708.77</v>
      </c>
      <c r="K65" s="210"/>
      <c r="L65" s="173"/>
      <c r="M65" s="231"/>
      <c r="N65" s="177">
        <f t="shared" ref="N65:N68" si="85">E65*H65</f>
        <v>112492.8</v>
      </c>
      <c r="O65" s="133">
        <f t="shared" ref="O65:O68" si="86">E65*I65</f>
        <v>116981.1</v>
      </c>
      <c r="P65" s="178">
        <f t="shared" ref="P65:P68" si="87">E65*J65</f>
        <v>121894.65</v>
      </c>
      <c r="Q65" s="174">
        <f>ROUNDUP(N65/1000,1)</f>
        <v>112.5</v>
      </c>
      <c r="R65" s="175">
        <f t="shared" ref="R65:R71" si="88">ROUNDUP(O65/1000,1)</f>
        <v>117</v>
      </c>
      <c r="S65" s="232">
        <f t="shared" ref="S65:S71" si="89">ROUNDUP(P65/1000,1)</f>
        <v>121.9</v>
      </c>
    </row>
    <row r="66" spans="1:19" s="211" customFormat="1" x14ac:dyDescent="0.2">
      <c r="A66" s="98"/>
      <c r="B66" s="99"/>
      <c r="C66" s="126" t="s">
        <v>141</v>
      </c>
      <c r="D66" s="233" t="s">
        <v>70</v>
      </c>
      <c r="E66" s="179">
        <v>92</v>
      </c>
      <c r="F66" s="229" t="s">
        <v>53</v>
      </c>
      <c r="G66" s="230">
        <v>31347.37</v>
      </c>
      <c r="H66" s="109">
        <f>G66*$H$7</f>
        <v>32651.42</v>
      </c>
      <c r="I66" s="109">
        <f>H66*$I$7</f>
        <v>33954.21</v>
      </c>
      <c r="J66" s="109">
        <f>I66*$J$7</f>
        <v>35380.29</v>
      </c>
      <c r="K66" s="210"/>
      <c r="L66" s="133"/>
      <c r="M66" s="234"/>
      <c r="N66" s="177">
        <f t="shared" si="85"/>
        <v>3003930.64</v>
      </c>
      <c r="O66" s="133">
        <f t="shared" si="86"/>
        <v>3123787.32</v>
      </c>
      <c r="P66" s="178">
        <f t="shared" si="87"/>
        <v>3254986.68</v>
      </c>
      <c r="Q66" s="174">
        <f t="shared" ref="Q66:Q71" si="90">ROUNDUP(N66/1000,1)</f>
        <v>3004</v>
      </c>
      <c r="R66" s="175">
        <f t="shared" si="88"/>
        <v>3123.8</v>
      </c>
      <c r="S66" s="232">
        <f t="shared" si="89"/>
        <v>3255</v>
      </c>
    </row>
    <row r="67" spans="1:19" s="211" customFormat="1" ht="25.5" x14ac:dyDescent="0.2">
      <c r="A67" s="100"/>
      <c r="B67" s="101"/>
      <c r="C67" s="126" t="s">
        <v>280</v>
      </c>
      <c r="D67" s="233" t="s">
        <v>70</v>
      </c>
      <c r="E67" s="228">
        <v>60</v>
      </c>
      <c r="F67" s="229" t="s">
        <v>53</v>
      </c>
      <c r="G67" s="230">
        <v>1333.33</v>
      </c>
      <c r="H67" s="109">
        <f>G67*$H$7</f>
        <v>1388.8</v>
      </c>
      <c r="I67" s="109">
        <f>H67*$I$7</f>
        <v>1444.21</v>
      </c>
      <c r="J67" s="109">
        <f>I67*$J$7</f>
        <v>1504.87</v>
      </c>
      <c r="K67" s="210"/>
      <c r="L67" s="133"/>
      <c r="M67" s="234"/>
      <c r="N67" s="177">
        <f t="shared" si="85"/>
        <v>83328</v>
      </c>
      <c r="O67" s="133">
        <f t="shared" si="86"/>
        <v>86652.6</v>
      </c>
      <c r="P67" s="178">
        <f t="shared" si="87"/>
        <v>90292.2</v>
      </c>
      <c r="Q67" s="174">
        <f t="shared" si="90"/>
        <v>83.4</v>
      </c>
      <c r="R67" s="175">
        <f t="shared" si="88"/>
        <v>86.7</v>
      </c>
      <c r="S67" s="232">
        <f t="shared" si="89"/>
        <v>90.3</v>
      </c>
    </row>
    <row r="68" spans="1:19" s="211" customFormat="1" ht="19.5" customHeight="1" x14ac:dyDescent="0.2">
      <c r="A68" s="100"/>
      <c r="B68" s="101"/>
      <c r="C68" s="126" t="s">
        <v>279</v>
      </c>
      <c r="D68" s="233" t="s">
        <v>70</v>
      </c>
      <c r="E68" s="228">
        <v>60</v>
      </c>
      <c r="F68" s="229" t="s">
        <v>53</v>
      </c>
      <c r="G68" s="230">
        <v>2400</v>
      </c>
      <c r="H68" s="109">
        <f>G68*$H$7</f>
        <v>2499.84</v>
      </c>
      <c r="I68" s="109">
        <f>H68*$I$7</f>
        <v>2599.58</v>
      </c>
      <c r="J68" s="109">
        <f>I68*$J$7</f>
        <v>2708.76</v>
      </c>
      <c r="K68" s="210"/>
      <c r="L68" s="133"/>
      <c r="M68" s="234"/>
      <c r="N68" s="177">
        <f t="shared" si="85"/>
        <v>149990.39999999999</v>
      </c>
      <c r="O68" s="133">
        <f t="shared" si="86"/>
        <v>155974.79999999999</v>
      </c>
      <c r="P68" s="178">
        <f t="shared" si="87"/>
        <v>162525.6</v>
      </c>
      <c r="Q68" s="174">
        <f t="shared" si="90"/>
        <v>150</v>
      </c>
      <c r="R68" s="175">
        <f t="shared" si="88"/>
        <v>156</v>
      </c>
      <c r="S68" s="232">
        <f t="shared" si="89"/>
        <v>162.6</v>
      </c>
    </row>
    <row r="69" spans="1:19" s="117" customFormat="1" x14ac:dyDescent="0.2">
      <c r="A69" s="94"/>
      <c r="B69" s="97"/>
      <c r="C69" s="82" t="s">
        <v>164</v>
      </c>
      <c r="D69" s="235" t="s">
        <v>56</v>
      </c>
      <c r="E69" s="119">
        <v>632</v>
      </c>
      <c r="F69" s="224" t="s">
        <v>53</v>
      </c>
      <c r="G69" s="236"/>
      <c r="H69" s="109"/>
      <c r="I69" s="109"/>
      <c r="J69" s="111"/>
      <c r="K69" s="110">
        <v>4824.25</v>
      </c>
      <c r="L69" s="109">
        <v>5012.8999999999996</v>
      </c>
      <c r="M69" s="111">
        <v>5208.3999999999996</v>
      </c>
      <c r="N69" s="112">
        <f>E69*K69*12</f>
        <v>36587112</v>
      </c>
      <c r="O69" s="109">
        <f>E69*L69*12</f>
        <v>38017833.600000001</v>
      </c>
      <c r="P69" s="113">
        <f>E69*M69*12</f>
        <v>39500505.600000001</v>
      </c>
      <c r="Q69" s="166">
        <f t="shared" si="90"/>
        <v>36587.199999999997</v>
      </c>
      <c r="R69" s="115">
        <f t="shared" si="88"/>
        <v>38017.9</v>
      </c>
      <c r="S69" s="116">
        <f t="shared" si="89"/>
        <v>39500.6</v>
      </c>
    </row>
    <row r="70" spans="1:19" s="117" customFormat="1" ht="51" x14ac:dyDescent="0.2">
      <c r="A70" s="94"/>
      <c r="B70" s="97"/>
      <c r="C70" s="82" t="s">
        <v>16</v>
      </c>
      <c r="D70" s="106" t="s">
        <v>56</v>
      </c>
      <c r="E70" s="119">
        <v>198</v>
      </c>
      <c r="F70" s="108" t="s">
        <v>120</v>
      </c>
      <c r="G70" s="165"/>
      <c r="H70" s="109"/>
      <c r="I70" s="109"/>
      <c r="J70" s="111"/>
      <c r="K70" s="110">
        <v>168</v>
      </c>
      <c r="L70" s="111">
        <v>174.99</v>
      </c>
      <c r="M70" s="123">
        <v>181.97</v>
      </c>
      <c r="N70" s="112">
        <f>E70*K70*12</f>
        <v>399168</v>
      </c>
      <c r="O70" s="109">
        <f>E70*L70*12</f>
        <v>415776.24</v>
      </c>
      <c r="P70" s="113">
        <f>E70*M70*12</f>
        <v>432360.72</v>
      </c>
      <c r="Q70" s="166">
        <f t="shared" si="90"/>
        <v>399.2</v>
      </c>
      <c r="R70" s="115">
        <f t="shared" si="88"/>
        <v>415.8</v>
      </c>
      <c r="S70" s="116">
        <f t="shared" si="89"/>
        <v>432.4</v>
      </c>
    </row>
    <row r="71" spans="1:19" s="117" customFormat="1" ht="28.5" customHeight="1" x14ac:dyDescent="0.2">
      <c r="A71" s="94"/>
      <c r="B71" s="97"/>
      <c r="C71" s="86" t="s">
        <v>207</v>
      </c>
      <c r="D71" s="106" t="s">
        <v>56</v>
      </c>
      <c r="E71" s="237">
        <v>50</v>
      </c>
      <c r="F71" s="224" t="s">
        <v>53</v>
      </c>
      <c r="G71" s="208">
        <v>1566.67</v>
      </c>
      <c r="H71" s="109">
        <f>G71*$H$7</f>
        <v>1631.84</v>
      </c>
      <c r="I71" s="109">
        <f t="shared" ref="I71" si="91">H71*$I$7</f>
        <v>1696.95</v>
      </c>
      <c r="J71" s="109">
        <f t="shared" ref="J71" si="92">I71*$J$7</f>
        <v>1768.22</v>
      </c>
      <c r="K71" s="238"/>
      <c r="L71" s="204"/>
      <c r="M71" s="239"/>
      <c r="N71" s="112">
        <f>E71*H71</f>
        <v>81592</v>
      </c>
      <c r="O71" s="109">
        <v>156666.67000000001</v>
      </c>
      <c r="P71" s="113">
        <v>47000</v>
      </c>
      <c r="Q71" s="166">
        <f t="shared" si="90"/>
        <v>81.599999999999994</v>
      </c>
      <c r="R71" s="115">
        <f t="shared" si="88"/>
        <v>156.69999999999999</v>
      </c>
      <c r="S71" s="116">
        <f t="shared" si="89"/>
        <v>47</v>
      </c>
    </row>
    <row r="72" spans="1:19" s="117" customFormat="1" ht="28.5" customHeight="1" x14ac:dyDescent="0.2">
      <c r="A72" s="94"/>
      <c r="B72" s="97"/>
      <c r="C72" s="82" t="s">
        <v>139</v>
      </c>
      <c r="D72" s="225" t="s">
        <v>70</v>
      </c>
      <c r="E72" s="119">
        <v>1</v>
      </c>
      <c r="F72" s="108" t="s">
        <v>53</v>
      </c>
      <c r="G72" s="197">
        <v>278666.67</v>
      </c>
      <c r="H72" s="109">
        <f>G72*$H$7</f>
        <v>290259.20000000001</v>
      </c>
      <c r="I72" s="109">
        <f t="shared" ref="I72" si="93">H72*$I$7</f>
        <v>301840.53999999998</v>
      </c>
      <c r="J72" s="109">
        <f t="shared" ref="J72" si="94">I72*$J$7</f>
        <v>314517.84000000003</v>
      </c>
      <c r="K72" s="238"/>
      <c r="L72" s="204"/>
      <c r="M72" s="239"/>
      <c r="N72" s="112">
        <f>E72*H72</f>
        <v>290259.20000000001</v>
      </c>
      <c r="O72" s="109">
        <f>E72*I72</f>
        <v>301840.53999999998</v>
      </c>
      <c r="P72" s="113">
        <f>E72*J72</f>
        <v>314517.84000000003</v>
      </c>
      <c r="Q72" s="166">
        <f t="shared" ref="Q72" si="95">ROUNDUP(N72/1000,1)</f>
        <v>290.3</v>
      </c>
      <c r="R72" s="115">
        <f t="shared" ref="R72" si="96">ROUNDUP(O72/1000,1)</f>
        <v>301.89999999999998</v>
      </c>
      <c r="S72" s="116">
        <f t="shared" ref="S72" si="97">ROUNDUP(P72/1000,1)</f>
        <v>314.60000000000002</v>
      </c>
    </row>
    <row r="73" spans="1:19" s="190" customFormat="1" x14ac:dyDescent="0.2">
      <c r="A73" s="104">
        <v>244</v>
      </c>
      <c r="B73" s="105">
        <v>227</v>
      </c>
      <c r="C73" s="85" t="s">
        <v>138</v>
      </c>
      <c r="D73" s="240"/>
      <c r="E73" s="195"/>
      <c r="F73" s="241"/>
      <c r="G73" s="242"/>
      <c r="H73" s="121"/>
      <c r="I73" s="121"/>
      <c r="J73" s="121"/>
      <c r="K73" s="136"/>
      <c r="L73" s="121"/>
      <c r="M73" s="186"/>
      <c r="N73" s="120">
        <f>N74+N76+N75</f>
        <v>684105.07</v>
      </c>
      <c r="O73" s="121">
        <f t="shared" ref="O73:P73" si="98">O74+O76+O75</f>
        <v>711401</v>
      </c>
      <c r="P73" s="122">
        <f t="shared" si="98"/>
        <v>741280.16</v>
      </c>
      <c r="Q73" s="274">
        <f>Q74+Q76+Q75</f>
        <v>684.3</v>
      </c>
      <c r="R73" s="163">
        <f t="shared" ref="R73:S73" si="99">R74+R76+R75</f>
        <v>711.5</v>
      </c>
      <c r="S73" s="214">
        <f t="shared" si="99"/>
        <v>741.4</v>
      </c>
    </row>
    <row r="74" spans="1:19" s="117" customFormat="1" ht="25.5" x14ac:dyDescent="0.2">
      <c r="A74" s="94"/>
      <c r="B74" s="97"/>
      <c r="C74" s="87" t="s">
        <v>15</v>
      </c>
      <c r="D74" s="106" t="s">
        <v>77</v>
      </c>
      <c r="E74" s="119">
        <v>8</v>
      </c>
      <c r="F74" s="108" t="s">
        <v>53</v>
      </c>
      <c r="G74" s="197">
        <v>13850</v>
      </c>
      <c r="H74" s="109">
        <f>G74*$H$7</f>
        <v>14426.16</v>
      </c>
      <c r="I74" s="109">
        <f>H74*$I$7</f>
        <v>15001.76</v>
      </c>
      <c r="J74" s="109">
        <f>I74*$J$7</f>
        <v>15631.83</v>
      </c>
      <c r="K74" s="210"/>
      <c r="L74" s="133"/>
      <c r="M74" s="173"/>
      <c r="N74" s="112">
        <f t="shared" ref="N74:N76" si="100">E74*H74</f>
        <v>115409.28</v>
      </c>
      <c r="O74" s="109">
        <f t="shared" ref="O74:O76" si="101">E74*I74</f>
        <v>120014.08</v>
      </c>
      <c r="P74" s="113">
        <f t="shared" ref="P74:P76" si="102">E74*J74</f>
        <v>125054.64</v>
      </c>
      <c r="Q74" s="166">
        <f t="shared" ref="Q74:Q76" si="103">ROUNDUP(N74/1000,1)</f>
        <v>115.5</v>
      </c>
      <c r="R74" s="115">
        <f t="shared" ref="R74:R76" si="104">ROUNDUP(O74/1000,1)</f>
        <v>120.1</v>
      </c>
      <c r="S74" s="116">
        <f t="shared" ref="S74:S76" si="105">ROUNDUP(P74/1000,1)</f>
        <v>125.1</v>
      </c>
    </row>
    <row r="75" spans="1:19" s="117" customFormat="1" ht="25.5" x14ac:dyDescent="0.2">
      <c r="A75" s="94"/>
      <c r="B75" s="97"/>
      <c r="C75" s="87" t="s">
        <v>208</v>
      </c>
      <c r="D75" s="106" t="s">
        <v>209</v>
      </c>
      <c r="E75" s="119">
        <v>84</v>
      </c>
      <c r="F75" s="108" t="s">
        <v>53</v>
      </c>
      <c r="G75" s="197">
        <v>6297.62</v>
      </c>
      <c r="H75" s="109">
        <f>G75*$H$7</f>
        <v>6559.6</v>
      </c>
      <c r="I75" s="109">
        <f>H75*$I$7</f>
        <v>6821.33</v>
      </c>
      <c r="J75" s="109">
        <f>I75*$J$7</f>
        <v>7107.83</v>
      </c>
      <c r="K75" s="210"/>
      <c r="L75" s="133"/>
      <c r="M75" s="173"/>
      <c r="N75" s="112">
        <f t="shared" si="100"/>
        <v>551006.4</v>
      </c>
      <c r="O75" s="109">
        <f t="shared" si="101"/>
        <v>572991.72</v>
      </c>
      <c r="P75" s="113">
        <f t="shared" si="102"/>
        <v>597057.72</v>
      </c>
      <c r="Q75" s="166">
        <f t="shared" si="103"/>
        <v>551.1</v>
      </c>
      <c r="R75" s="115">
        <f t="shared" si="104"/>
        <v>573</v>
      </c>
      <c r="S75" s="116">
        <f t="shared" si="105"/>
        <v>597.1</v>
      </c>
    </row>
    <row r="76" spans="1:19" s="117" customFormat="1" x14ac:dyDescent="0.2">
      <c r="A76" s="94"/>
      <c r="B76" s="97"/>
      <c r="C76" s="82" t="s">
        <v>123</v>
      </c>
      <c r="D76" s="235" t="s">
        <v>70</v>
      </c>
      <c r="E76" s="243">
        <v>1</v>
      </c>
      <c r="F76" s="244" t="s">
        <v>53</v>
      </c>
      <c r="G76" s="197">
        <v>16982.900000000001</v>
      </c>
      <c r="H76" s="109">
        <f>G76*$H$7</f>
        <v>17689.39</v>
      </c>
      <c r="I76" s="109">
        <f>H76*$I$7</f>
        <v>18395.2</v>
      </c>
      <c r="J76" s="109">
        <f>I76*$J$7</f>
        <v>19167.8</v>
      </c>
      <c r="K76" s="210"/>
      <c r="L76" s="133"/>
      <c r="M76" s="173"/>
      <c r="N76" s="112">
        <f t="shared" si="100"/>
        <v>17689.39</v>
      </c>
      <c r="O76" s="109">
        <f t="shared" si="101"/>
        <v>18395.2</v>
      </c>
      <c r="P76" s="113">
        <f t="shared" si="102"/>
        <v>19167.8</v>
      </c>
      <c r="Q76" s="166">
        <f t="shared" si="103"/>
        <v>17.7</v>
      </c>
      <c r="R76" s="115">
        <f t="shared" si="104"/>
        <v>18.399999999999999</v>
      </c>
      <c r="S76" s="116">
        <f t="shared" si="105"/>
        <v>19.2</v>
      </c>
    </row>
    <row r="77" spans="1:19" s="117" customFormat="1" x14ac:dyDescent="0.2">
      <c r="A77" s="94">
        <v>244</v>
      </c>
      <c r="B77" s="97">
        <v>310</v>
      </c>
      <c r="C77" s="90" t="s">
        <v>18</v>
      </c>
      <c r="D77" s="198"/>
      <c r="E77" s="119"/>
      <c r="F77" s="108"/>
      <c r="G77" s="165"/>
      <c r="H77" s="109"/>
      <c r="I77" s="109"/>
      <c r="J77" s="111"/>
      <c r="K77" s="110"/>
      <c r="L77" s="109"/>
      <c r="M77" s="111"/>
      <c r="N77" s="120">
        <f>N78+N79</f>
        <v>4293255.6900000004</v>
      </c>
      <c r="O77" s="121">
        <f t="shared" ref="O77:P77" si="106">O78+O79</f>
        <v>4461212.8499999996</v>
      </c>
      <c r="P77" s="122">
        <f t="shared" si="106"/>
        <v>4635545.91</v>
      </c>
      <c r="Q77" s="274">
        <f>Q78+Q79</f>
        <v>4293.3999999999996</v>
      </c>
      <c r="R77" s="163">
        <f t="shared" ref="R77:S77" si="107">R78+R79</f>
        <v>4461.3</v>
      </c>
      <c r="S77" s="214">
        <f t="shared" si="107"/>
        <v>4635.6000000000004</v>
      </c>
    </row>
    <row r="78" spans="1:19" s="117" customFormat="1" ht="25.5" x14ac:dyDescent="0.2">
      <c r="A78" s="94"/>
      <c r="B78" s="97"/>
      <c r="C78" s="82" t="s">
        <v>23</v>
      </c>
      <c r="D78" s="235" t="s">
        <v>56</v>
      </c>
      <c r="E78" s="237">
        <v>80</v>
      </c>
      <c r="F78" s="108" t="s">
        <v>104</v>
      </c>
      <c r="G78" s="165"/>
      <c r="H78" s="109"/>
      <c r="I78" s="109"/>
      <c r="J78" s="111"/>
      <c r="K78" s="110">
        <v>52285.89</v>
      </c>
      <c r="L78" s="109">
        <v>54330.3</v>
      </c>
      <c r="M78" s="123">
        <v>56449.2</v>
      </c>
      <c r="N78" s="112">
        <f>E78*K78</f>
        <v>4182871.2</v>
      </c>
      <c r="O78" s="109">
        <f>E78*L78</f>
        <v>4346424</v>
      </c>
      <c r="P78" s="113">
        <f>E78*M78</f>
        <v>4515936</v>
      </c>
      <c r="Q78" s="166">
        <f t="shared" ref="Q78" si="108">N78/1000</f>
        <v>4182.8999999999996</v>
      </c>
      <c r="R78" s="115">
        <f t="shared" ref="R78" si="109">O78/1000</f>
        <v>4346.3999999999996</v>
      </c>
      <c r="S78" s="116">
        <f t="shared" ref="S78" si="110">P78/1000</f>
        <v>4515.8999999999996</v>
      </c>
    </row>
    <row r="79" spans="1:19" s="117" customFormat="1" x14ac:dyDescent="0.2">
      <c r="A79" s="94"/>
      <c r="B79" s="97"/>
      <c r="C79" s="82" t="s">
        <v>165</v>
      </c>
      <c r="D79" s="235" t="s">
        <v>51</v>
      </c>
      <c r="E79" s="119">
        <v>27</v>
      </c>
      <c r="F79" s="108" t="s">
        <v>53</v>
      </c>
      <c r="G79" s="245">
        <v>8626.33</v>
      </c>
      <c r="H79" s="245">
        <f t="shared" ref="H79:J79" si="111">H81+H80</f>
        <v>8985.18</v>
      </c>
      <c r="I79" s="245">
        <f t="shared" si="111"/>
        <v>9343.69</v>
      </c>
      <c r="J79" s="245">
        <f t="shared" si="111"/>
        <v>9736.1200000000008</v>
      </c>
      <c r="K79" s="210"/>
      <c r="L79" s="133"/>
      <c r="M79" s="173"/>
      <c r="N79" s="112">
        <f>N80+N81</f>
        <v>110384.49</v>
      </c>
      <c r="O79" s="109">
        <f t="shared" ref="O79:P79" si="112">O80+O81</f>
        <v>114788.85</v>
      </c>
      <c r="P79" s="113">
        <f t="shared" si="112"/>
        <v>119609.91</v>
      </c>
      <c r="Q79" s="166">
        <f>Q80+Q81</f>
        <v>110.5</v>
      </c>
      <c r="R79" s="115">
        <f t="shared" ref="R79:S79" si="113">R80+R81</f>
        <v>114.9</v>
      </c>
      <c r="S79" s="116">
        <f t="shared" si="113"/>
        <v>119.7</v>
      </c>
    </row>
    <row r="80" spans="1:19" s="117" customFormat="1" hidden="1" x14ac:dyDescent="0.2">
      <c r="A80" s="94"/>
      <c r="B80" s="97"/>
      <c r="C80" s="91" t="s">
        <v>210</v>
      </c>
      <c r="D80" s="246" t="s">
        <v>51</v>
      </c>
      <c r="E80" s="179">
        <v>15</v>
      </c>
      <c r="F80" s="108" t="s">
        <v>53</v>
      </c>
      <c r="G80" s="178">
        <v>820</v>
      </c>
      <c r="H80" s="133">
        <f>G80*$H$7</f>
        <v>854.11</v>
      </c>
      <c r="I80" s="133">
        <f>H80*$I$7</f>
        <v>888.19</v>
      </c>
      <c r="J80" s="133">
        <f>I80*$J$7</f>
        <v>925.49</v>
      </c>
      <c r="K80" s="210"/>
      <c r="L80" s="133"/>
      <c r="M80" s="173"/>
      <c r="N80" s="177">
        <f t="shared" ref="N80:N81" si="114">E80*H80</f>
        <v>12811.65</v>
      </c>
      <c r="O80" s="133">
        <f t="shared" ref="O80:O81" si="115">E80*I80</f>
        <v>13322.85</v>
      </c>
      <c r="P80" s="178">
        <f t="shared" ref="P80:P81" si="116">E80*J80</f>
        <v>13882.35</v>
      </c>
      <c r="Q80" s="174">
        <f t="shared" ref="Q80:Q81" si="117">ROUNDUP(N80/1000,1)</f>
        <v>12.9</v>
      </c>
      <c r="R80" s="175">
        <f t="shared" ref="R80:R81" si="118">ROUNDUP(O80/1000,1)</f>
        <v>13.4</v>
      </c>
      <c r="S80" s="232">
        <f t="shared" ref="S80:S81" si="119">ROUNDUP(P80/1000,1)</f>
        <v>13.9</v>
      </c>
    </row>
    <row r="81" spans="1:19" s="117" customFormat="1" hidden="1" x14ac:dyDescent="0.2">
      <c r="A81" s="94"/>
      <c r="B81" s="97"/>
      <c r="C81" s="91" t="s">
        <v>281</v>
      </c>
      <c r="D81" s="246" t="s">
        <v>51</v>
      </c>
      <c r="E81" s="179">
        <v>12</v>
      </c>
      <c r="F81" s="108" t="s">
        <v>53</v>
      </c>
      <c r="G81" s="178">
        <v>7806.33</v>
      </c>
      <c r="H81" s="133">
        <f>G81*$H$7</f>
        <v>8131.07</v>
      </c>
      <c r="I81" s="133">
        <f>H81*$I$7</f>
        <v>8455.5</v>
      </c>
      <c r="J81" s="133">
        <f>I81*$J$7</f>
        <v>8810.6299999999992</v>
      </c>
      <c r="K81" s="210"/>
      <c r="L81" s="133"/>
      <c r="M81" s="173"/>
      <c r="N81" s="177">
        <f t="shared" si="114"/>
        <v>97572.84</v>
      </c>
      <c r="O81" s="133">
        <f t="shared" si="115"/>
        <v>101466</v>
      </c>
      <c r="P81" s="178">
        <f t="shared" si="116"/>
        <v>105727.56</v>
      </c>
      <c r="Q81" s="174">
        <f t="shared" si="117"/>
        <v>97.6</v>
      </c>
      <c r="R81" s="175">
        <f t="shared" si="118"/>
        <v>101.5</v>
      </c>
      <c r="S81" s="232">
        <f t="shared" si="119"/>
        <v>105.8</v>
      </c>
    </row>
    <row r="82" spans="1:19" s="117" customFormat="1" hidden="1" x14ac:dyDescent="0.2">
      <c r="A82" s="94"/>
      <c r="B82" s="97"/>
      <c r="C82" s="92" t="s">
        <v>166</v>
      </c>
      <c r="D82" s="246" t="s">
        <v>51</v>
      </c>
      <c r="E82" s="179"/>
      <c r="F82" s="108" t="s">
        <v>53</v>
      </c>
      <c r="G82" s="133"/>
      <c r="H82" s="133"/>
      <c r="I82" s="133"/>
      <c r="J82" s="173"/>
      <c r="K82" s="210"/>
      <c r="L82" s="133"/>
      <c r="M82" s="173"/>
      <c r="N82" s="177">
        <f t="shared" ref="N82:N83" si="120">E82*H82</f>
        <v>0</v>
      </c>
      <c r="O82" s="133"/>
      <c r="P82" s="178"/>
      <c r="Q82" s="174">
        <f t="shared" ref="Q82:Q83" si="121">N82/1000</f>
        <v>0</v>
      </c>
      <c r="R82" s="175"/>
      <c r="S82" s="116"/>
    </row>
    <row r="83" spans="1:19" s="117" customFormat="1" hidden="1" x14ac:dyDescent="0.2">
      <c r="A83" s="94"/>
      <c r="B83" s="97"/>
      <c r="C83" s="92" t="s">
        <v>167</v>
      </c>
      <c r="D83" s="246" t="s">
        <v>51</v>
      </c>
      <c r="E83" s="179"/>
      <c r="F83" s="108" t="s">
        <v>53</v>
      </c>
      <c r="G83" s="247"/>
      <c r="H83" s="133"/>
      <c r="I83" s="133"/>
      <c r="J83" s="173"/>
      <c r="K83" s="210"/>
      <c r="L83" s="133"/>
      <c r="M83" s="173"/>
      <c r="N83" s="177">
        <f t="shared" si="120"/>
        <v>0</v>
      </c>
      <c r="O83" s="133"/>
      <c r="P83" s="178"/>
      <c r="Q83" s="174">
        <f t="shared" si="121"/>
        <v>0</v>
      </c>
      <c r="R83" s="115"/>
      <c r="S83" s="116"/>
    </row>
    <row r="84" spans="1:19" s="117" customFormat="1" ht="38.25" x14ac:dyDescent="0.2">
      <c r="A84" s="94">
        <v>244</v>
      </c>
      <c r="B84" s="97">
        <v>341</v>
      </c>
      <c r="C84" s="90" t="s">
        <v>181</v>
      </c>
      <c r="D84" s="198"/>
      <c r="E84" s="179"/>
      <c r="F84" s="171"/>
      <c r="G84" s="178"/>
      <c r="H84" s="133"/>
      <c r="I84" s="247"/>
      <c r="J84" s="173"/>
      <c r="K84" s="210"/>
      <c r="L84" s="133"/>
      <c r="M84" s="173"/>
      <c r="N84" s="120">
        <f>SUM(N85:N87)</f>
        <v>356266.04</v>
      </c>
      <c r="O84" s="121">
        <f>SUM(O85:O87)</f>
        <v>79970.64</v>
      </c>
      <c r="P84" s="122">
        <f>SUM(P85:P87)</f>
        <v>83329.279999999999</v>
      </c>
      <c r="Q84" s="274">
        <f>SUM(Q85:Q87)</f>
        <v>356.4</v>
      </c>
      <c r="R84" s="163">
        <f t="shared" ref="R84:S84" si="122">SUM(R85:R87)</f>
        <v>80.099999999999994</v>
      </c>
      <c r="S84" s="214">
        <f t="shared" si="122"/>
        <v>83.4</v>
      </c>
    </row>
    <row r="85" spans="1:19" s="117" customFormat="1" ht="25.5" x14ac:dyDescent="0.2">
      <c r="A85" s="94"/>
      <c r="B85" s="97"/>
      <c r="C85" s="93" t="s">
        <v>182</v>
      </c>
      <c r="D85" s="198" t="s">
        <v>51</v>
      </c>
      <c r="E85" s="248">
        <v>193</v>
      </c>
      <c r="F85" s="108" t="s">
        <v>53</v>
      </c>
      <c r="G85" s="109">
        <v>1389.67</v>
      </c>
      <c r="H85" s="109">
        <f>G85*$H$7</f>
        <v>1447.48</v>
      </c>
      <c r="I85" s="109"/>
      <c r="J85" s="109"/>
      <c r="K85" s="210"/>
      <c r="L85" s="133"/>
      <c r="M85" s="173"/>
      <c r="N85" s="112">
        <f>E85*H85</f>
        <v>279363.64</v>
      </c>
      <c r="O85" s="109"/>
      <c r="P85" s="113"/>
      <c r="Q85" s="166">
        <f t="shared" ref="Q85:Q87" si="123">ROUNDUP(N85/1000,1)</f>
        <v>279.39999999999998</v>
      </c>
      <c r="R85" s="115"/>
      <c r="S85" s="116"/>
    </row>
    <row r="86" spans="1:19" s="117" customFormat="1" ht="25.5" x14ac:dyDescent="0.2">
      <c r="A86" s="94"/>
      <c r="B86" s="97"/>
      <c r="C86" s="93" t="s">
        <v>183</v>
      </c>
      <c r="D86" s="198" t="s">
        <v>51</v>
      </c>
      <c r="E86" s="249">
        <v>20</v>
      </c>
      <c r="F86" s="108" t="s">
        <v>53</v>
      </c>
      <c r="G86" s="197">
        <v>1060.33</v>
      </c>
      <c r="H86" s="109">
        <f>G86*$H$7</f>
        <v>1104.44</v>
      </c>
      <c r="I86" s="109">
        <f t="shared" ref="I86:I87" si="124">H86*$I$7</f>
        <v>1148.51</v>
      </c>
      <c r="J86" s="109">
        <f t="shared" ref="J86:J87" si="125">I86*$J$7</f>
        <v>1196.75</v>
      </c>
      <c r="K86" s="210"/>
      <c r="L86" s="133"/>
      <c r="M86" s="173"/>
      <c r="N86" s="112">
        <f>E86*H86</f>
        <v>22088.799999999999</v>
      </c>
      <c r="O86" s="109">
        <f>E86*I86</f>
        <v>22970.2</v>
      </c>
      <c r="P86" s="113">
        <f>E86*J86</f>
        <v>23935</v>
      </c>
      <c r="Q86" s="166">
        <f t="shared" si="123"/>
        <v>22.1</v>
      </c>
      <c r="R86" s="115">
        <f t="shared" ref="R86:R87" si="126">ROUNDUP(O86/1000,1)</f>
        <v>23</v>
      </c>
      <c r="S86" s="116">
        <f t="shared" ref="S86:S87" si="127">ROUNDUP(P86/1000,1)</f>
        <v>24</v>
      </c>
    </row>
    <row r="87" spans="1:19" s="117" customFormat="1" ht="25.5" x14ac:dyDescent="0.2">
      <c r="A87" s="94"/>
      <c r="B87" s="97"/>
      <c r="C87" s="93" t="s">
        <v>184</v>
      </c>
      <c r="D87" s="198" t="s">
        <v>51</v>
      </c>
      <c r="E87" s="249">
        <v>92</v>
      </c>
      <c r="F87" s="108" t="s">
        <v>53</v>
      </c>
      <c r="G87" s="197">
        <v>572</v>
      </c>
      <c r="H87" s="109">
        <f>G87*$H$7</f>
        <v>595.79999999999995</v>
      </c>
      <c r="I87" s="109">
        <f t="shared" si="124"/>
        <v>619.57000000000005</v>
      </c>
      <c r="J87" s="109">
        <f t="shared" si="125"/>
        <v>645.59</v>
      </c>
      <c r="K87" s="210"/>
      <c r="L87" s="133"/>
      <c r="M87" s="173"/>
      <c r="N87" s="219">
        <f>E87*H87</f>
        <v>54813.599999999999</v>
      </c>
      <c r="O87" s="109">
        <f>E87*I87</f>
        <v>57000.44</v>
      </c>
      <c r="P87" s="113">
        <f>E87*J87</f>
        <v>59394.28</v>
      </c>
      <c r="Q87" s="166">
        <f t="shared" si="123"/>
        <v>54.9</v>
      </c>
      <c r="R87" s="115">
        <f t="shared" si="126"/>
        <v>57.1</v>
      </c>
      <c r="S87" s="116">
        <f t="shared" si="127"/>
        <v>59.4</v>
      </c>
    </row>
    <row r="88" spans="1:19" s="117" customFormat="1" ht="25.5" x14ac:dyDescent="0.2">
      <c r="A88" s="94">
        <v>244</v>
      </c>
      <c r="B88" s="97">
        <v>343</v>
      </c>
      <c r="C88" s="90" t="s">
        <v>140</v>
      </c>
      <c r="D88" s="106"/>
      <c r="E88" s="119"/>
      <c r="F88" s="108"/>
      <c r="G88" s="165"/>
      <c r="H88" s="109"/>
      <c r="I88" s="245"/>
      <c r="J88" s="111"/>
      <c r="K88" s="110"/>
      <c r="L88" s="109"/>
      <c r="M88" s="111"/>
      <c r="N88" s="136">
        <f>SUM(N89:N91)</f>
        <v>101030579.36</v>
      </c>
      <c r="O88" s="121">
        <f t="shared" ref="O88:P88" si="128">SUM(O89:O91)</f>
        <v>107129107.83</v>
      </c>
      <c r="P88" s="186">
        <f t="shared" si="128"/>
        <v>111630417.42</v>
      </c>
      <c r="Q88" s="274">
        <f>SUM(Q89:Q91)</f>
        <v>101030.6</v>
      </c>
      <c r="R88" s="163">
        <f t="shared" ref="R88:S88" si="129">SUM(R89:R91)</f>
        <v>107129.2</v>
      </c>
      <c r="S88" s="214">
        <f t="shared" si="129"/>
        <v>111630.5</v>
      </c>
    </row>
    <row r="89" spans="1:19" s="117" customFormat="1" x14ac:dyDescent="0.2">
      <c r="A89" s="94"/>
      <c r="B89" s="97"/>
      <c r="C89" s="250" t="s">
        <v>211</v>
      </c>
      <c r="D89" s="198" t="s">
        <v>283</v>
      </c>
      <c r="E89" s="165">
        <v>574</v>
      </c>
      <c r="F89" s="108" t="s">
        <v>53</v>
      </c>
      <c r="G89" s="165">
        <v>1867.8</v>
      </c>
      <c r="H89" s="109">
        <f>G89*$H$7</f>
        <v>1945.5</v>
      </c>
      <c r="I89" s="109">
        <f>H89*$I$7</f>
        <v>2023.13</v>
      </c>
      <c r="J89" s="109">
        <f>I89*$J$7</f>
        <v>2108.1</v>
      </c>
      <c r="K89" s="110"/>
      <c r="L89" s="109"/>
      <c r="M89" s="111"/>
      <c r="N89" s="219">
        <f>E89*H89</f>
        <v>1116717</v>
      </c>
      <c r="O89" s="109">
        <f>E89*I89</f>
        <v>1161276.6200000001</v>
      </c>
      <c r="P89" s="113">
        <f>E89*J89</f>
        <v>1210049.3999999999</v>
      </c>
      <c r="Q89" s="166">
        <f t="shared" ref="Q89:Q90" si="130">N89/1000</f>
        <v>1116.7</v>
      </c>
      <c r="R89" s="115">
        <f t="shared" ref="R89:R91" si="131">ROUNDUP(O89/1000,1)</f>
        <v>1161.3</v>
      </c>
      <c r="S89" s="116">
        <f t="shared" ref="S89:S91" si="132">ROUNDUP(P89/1000,1)</f>
        <v>1210.0999999999999</v>
      </c>
    </row>
    <row r="90" spans="1:19" s="117" customFormat="1" ht="25.5" x14ac:dyDescent="0.2">
      <c r="A90" s="94"/>
      <c r="B90" s="97"/>
      <c r="C90" s="93" t="s">
        <v>282</v>
      </c>
      <c r="D90" s="118" t="s">
        <v>78</v>
      </c>
      <c r="E90" s="165">
        <v>766722.5</v>
      </c>
      <c r="F90" s="108" t="s">
        <v>53</v>
      </c>
      <c r="G90" s="113">
        <v>65.41</v>
      </c>
      <c r="H90" s="109">
        <f>G90*$H$7</f>
        <v>68.13</v>
      </c>
      <c r="I90" s="109">
        <f>H90*$I$7</f>
        <v>70.849999999999994</v>
      </c>
      <c r="J90" s="109">
        <f>I90*$J$7</f>
        <v>73.83</v>
      </c>
      <c r="K90" s="110"/>
      <c r="L90" s="109"/>
      <c r="M90" s="111"/>
      <c r="N90" s="219">
        <f>E90*H90</f>
        <v>52236803.93</v>
      </c>
      <c r="O90" s="109">
        <f>E90*I90</f>
        <v>54322289.130000003</v>
      </c>
      <c r="P90" s="113">
        <f>E90*J90</f>
        <v>56607122.18</v>
      </c>
      <c r="Q90" s="166">
        <f t="shared" si="130"/>
        <v>52236.800000000003</v>
      </c>
      <c r="R90" s="115">
        <f t="shared" si="131"/>
        <v>54322.3</v>
      </c>
      <c r="S90" s="116">
        <f t="shared" ref="S90" si="133">P90/1000</f>
        <v>56607.1</v>
      </c>
    </row>
    <row r="91" spans="1:19" s="117" customFormat="1" ht="25.5" x14ac:dyDescent="0.2">
      <c r="A91" s="96"/>
      <c r="B91" s="97"/>
      <c r="C91" s="251" t="s">
        <v>19</v>
      </c>
      <c r="D91" s="118" t="s">
        <v>78</v>
      </c>
      <c r="E91" s="252">
        <v>903209.9</v>
      </c>
      <c r="F91" s="108" t="s">
        <v>53</v>
      </c>
      <c r="G91" s="113">
        <v>52.79</v>
      </c>
      <c r="H91" s="109">
        <f>G91*$H$7</f>
        <v>54.99</v>
      </c>
      <c r="I91" s="109">
        <f>H91*$I$7</f>
        <v>57.18</v>
      </c>
      <c r="J91" s="109">
        <f>I91*$J$7</f>
        <v>59.58</v>
      </c>
      <c r="K91" s="110"/>
      <c r="L91" s="109"/>
      <c r="M91" s="111"/>
      <c r="N91" s="112">
        <f>1603953.3+42098378.88+3974726.25</f>
        <v>47677058.43</v>
      </c>
      <c r="O91" s="109">
        <f>E91*I91</f>
        <v>51645542.079999998</v>
      </c>
      <c r="P91" s="113">
        <f>E91*J91</f>
        <v>53813245.840000004</v>
      </c>
      <c r="Q91" s="166">
        <f t="shared" ref="Q91:Q93" si="134">ROUNDUP(N91/1000,1)</f>
        <v>47677.1</v>
      </c>
      <c r="R91" s="115">
        <f t="shared" si="131"/>
        <v>51645.599999999999</v>
      </c>
      <c r="S91" s="116">
        <f t="shared" si="132"/>
        <v>53813.3</v>
      </c>
    </row>
    <row r="92" spans="1:19" s="117" customFormat="1" x14ac:dyDescent="0.2">
      <c r="A92" s="94">
        <v>244</v>
      </c>
      <c r="B92" s="97">
        <v>345</v>
      </c>
      <c r="C92" s="253" t="s">
        <v>185</v>
      </c>
      <c r="D92" s="118"/>
      <c r="E92" s="107"/>
      <c r="F92" s="108"/>
      <c r="G92" s="113"/>
      <c r="H92" s="109"/>
      <c r="I92" s="109"/>
      <c r="J92" s="109"/>
      <c r="K92" s="110"/>
      <c r="L92" s="109"/>
      <c r="M92" s="111"/>
      <c r="N92" s="120">
        <f t="shared" ref="N92:P92" si="135">SUM(N93:N95)</f>
        <v>6685409.9000000004</v>
      </c>
      <c r="O92" s="121">
        <f t="shared" si="135"/>
        <v>3188608.8</v>
      </c>
      <c r="P92" s="122">
        <f t="shared" si="135"/>
        <v>3322530.9</v>
      </c>
      <c r="Q92" s="274">
        <f>SUM(Q93:Q95)</f>
        <v>6685.5</v>
      </c>
      <c r="R92" s="163">
        <f t="shared" ref="R92:S92" si="136">SUM(R93:R95)</f>
        <v>3188.7</v>
      </c>
      <c r="S92" s="214">
        <f t="shared" si="136"/>
        <v>3322.6</v>
      </c>
    </row>
    <row r="93" spans="1:19" s="117" customFormat="1" x14ac:dyDescent="0.2">
      <c r="A93" s="94"/>
      <c r="B93" s="97"/>
      <c r="C93" s="93" t="s">
        <v>186</v>
      </c>
      <c r="D93" s="106" t="s">
        <v>51</v>
      </c>
      <c r="E93" s="254">
        <v>676</v>
      </c>
      <c r="F93" s="108" t="s">
        <v>53</v>
      </c>
      <c r="G93" s="109">
        <v>4567.83</v>
      </c>
      <c r="H93" s="109">
        <f>G93*$H$7</f>
        <v>4757.8500000000004</v>
      </c>
      <c r="I93" s="109"/>
      <c r="J93" s="109"/>
      <c r="K93" s="110"/>
      <c r="L93" s="109"/>
      <c r="M93" s="111"/>
      <c r="N93" s="112">
        <f>E93*H93</f>
        <v>3216306.6</v>
      </c>
      <c r="O93" s="109"/>
      <c r="P93" s="113"/>
      <c r="Q93" s="166">
        <f t="shared" si="134"/>
        <v>3216.4</v>
      </c>
      <c r="R93" s="115"/>
      <c r="S93" s="116"/>
    </row>
    <row r="94" spans="1:19" s="117" customFormat="1" x14ac:dyDescent="0.2">
      <c r="A94" s="94"/>
      <c r="B94" s="97"/>
      <c r="C94" s="93" t="s">
        <v>285</v>
      </c>
      <c r="D94" s="106" t="s">
        <v>51</v>
      </c>
      <c r="E94" s="254">
        <v>650</v>
      </c>
      <c r="F94" s="108" t="s">
        <v>53</v>
      </c>
      <c r="G94" s="109">
        <v>595</v>
      </c>
      <c r="H94" s="109">
        <f>G94*$H$7</f>
        <v>619.75</v>
      </c>
      <c r="I94" s="109"/>
      <c r="J94" s="109"/>
      <c r="K94" s="110"/>
      <c r="L94" s="109"/>
      <c r="M94" s="111"/>
      <c r="N94" s="112">
        <f>E94*H94</f>
        <v>402837.5</v>
      </c>
      <c r="O94" s="109"/>
      <c r="P94" s="113"/>
      <c r="Q94" s="166">
        <f t="shared" ref="Q94" si="137">N94/1000</f>
        <v>402.8</v>
      </c>
      <c r="R94" s="115"/>
      <c r="S94" s="116"/>
    </row>
    <row r="95" spans="1:19" s="117" customFormat="1" ht="38.25" x14ac:dyDescent="0.2">
      <c r="A95" s="94"/>
      <c r="B95" s="97"/>
      <c r="C95" s="93" t="s">
        <v>289</v>
      </c>
      <c r="D95" s="106" t="s">
        <v>51</v>
      </c>
      <c r="E95" s="107">
        <v>390</v>
      </c>
      <c r="F95" s="108" t="s">
        <v>53</v>
      </c>
      <c r="G95" s="109">
        <v>7548.21</v>
      </c>
      <c r="H95" s="109">
        <f>G95*$H$7</f>
        <v>7862.22</v>
      </c>
      <c r="I95" s="109">
        <f>H95*$I$7</f>
        <v>8175.92</v>
      </c>
      <c r="J95" s="109">
        <f>I95*$J$7</f>
        <v>8519.31</v>
      </c>
      <c r="K95" s="110"/>
      <c r="L95" s="109"/>
      <c r="M95" s="111"/>
      <c r="N95" s="112">
        <f>H95*$E$95</f>
        <v>3066265.8</v>
      </c>
      <c r="O95" s="109">
        <f>I95*$E$95</f>
        <v>3188608.8</v>
      </c>
      <c r="P95" s="113">
        <f t="shared" ref="P95" si="138">J95*$E$95</f>
        <v>3322530.9</v>
      </c>
      <c r="Q95" s="166">
        <f t="shared" ref="Q95" si="139">ROUNDUP(N95/1000,1)</f>
        <v>3066.3</v>
      </c>
      <c r="R95" s="115">
        <f t="shared" ref="R95" si="140">ROUNDUP(O95/1000,1)</f>
        <v>3188.7</v>
      </c>
      <c r="S95" s="116">
        <f t="shared" ref="S95" si="141">ROUNDUP(P95/1000,1)</f>
        <v>3322.6</v>
      </c>
    </row>
    <row r="96" spans="1:19" s="117" customFormat="1" ht="25.5" x14ac:dyDescent="0.2">
      <c r="A96" s="94">
        <v>244</v>
      </c>
      <c r="B96" s="97">
        <v>346</v>
      </c>
      <c r="C96" s="90" t="s">
        <v>135</v>
      </c>
      <c r="D96" s="118"/>
      <c r="E96" s="119"/>
      <c r="F96" s="108"/>
      <c r="G96" s="113"/>
      <c r="H96" s="109"/>
      <c r="I96" s="109"/>
      <c r="J96" s="109"/>
      <c r="K96" s="110"/>
      <c r="L96" s="109"/>
      <c r="M96" s="111"/>
      <c r="N96" s="120">
        <f t="shared" ref="N96:P96" si="142">SUM(N97:N110)</f>
        <v>243131704.53</v>
      </c>
      <c r="O96" s="121">
        <f t="shared" si="142"/>
        <v>252836406.09</v>
      </c>
      <c r="P96" s="122">
        <f t="shared" si="142"/>
        <v>263447983.99000001</v>
      </c>
      <c r="Q96" s="274">
        <f>SUM(Q97:Q105)+SUM(Q109:Q110)</f>
        <v>136391.4</v>
      </c>
      <c r="R96" s="163">
        <f t="shared" ref="R96:S96" si="143">SUM(R97:R105)+SUM(R109:R110)</f>
        <v>141837.20000000001</v>
      </c>
      <c r="S96" s="214">
        <f t="shared" si="143"/>
        <v>147786.79999999999</v>
      </c>
    </row>
    <row r="97" spans="1:19" s="117" customFormat="1" x14ac:dyDescent="0.2">
      <c r="A97" s="96"/>
      <c r="B97" s="97"/>
      <c r="C97" s="93" t="s">
        <v>20</v>
      </c>
      <c r="D97" s="118" t="s">
        <v>128</v>
      </c>
      <c r="E97" s="119">
        <v>4752</v>
      </c>
      <c r="F97" s="108" t="s">
        <v>53</v>
      </c>
      <c r="G97" s="109">
        <v>400</v>
      </c>
      <c r="H97" s="109">
        <f>G97*$H$7</f>
        <v>416.64</v>
      </c>
      <c r="I97" s="109">
        <f>H97*$I$7</f>
        <v>433.26</v>
      </c>
      <c r="J97" s="109">
        <f>I97*$J$7</f>
        <v>451.46</v>
      </c>
      <c r="K97" s="110"/>
      <c r="L97" s="109"/>
      <c r="M97" s="111"/>
      <c r="N97" s="112">
        <f>E97*H97</f>
        <v>1979873.28</v>
      </c>
      <c r="O97" s="109">
        <f>E97*I97</f>
        <v>2058851.52</v>
      </c>
      <c r="P97" s="113">
        <f>E97*J97</f>
        <v>2145337.92</v>
      </c>
      <c r="Q97" s="166">
        <f t="shared" ref="Q97:Q110" si="144">N97/1000</f>
        <v>1979.9</v>
      </c>
      <c r="R97" s="115">
        <f t="shared" ref="R97:R110" si="145">O97/1000</f>
        <v>2058.9</v>
      </c>
      <c r="S97" s="116">
        <f t="shared" ref="S97:S110" si="146">P97/1000</f>
        <v>2145.3000000000002</v>
      </c>
    </row>
    <row r="98" spans="1:19" s="117" customFormat="1" ht="25.5" x14ac:dyDescent="0.2">
      <c r="A98" s="94"/>
      <c r="B98" s="97"/>
      <c r="C98" s="93" t="s">
        <v>21</v>
      </c>
      <c r="D98" s="106" t="s">
        <v>145</v>
      </c>
      <c r="E98" s="119">
        <v>198</v>
      </c>
      <c r="F98" s="106" t="s">
        <v>25</v>
      </c>
      <c r="G98" s="113"/>
      <c r="H98" s="109"/>
      <c r="I98" s="109"/>
      <c r="J98" s="111"/>
      <c r="K98" s="110">
        <v>16811</v>
      </c>
      <c r="L98" s="109">
        <v>17510.34</v>
      </c>
      <c r="M98" s="123">
        <v>18209</v>
      </c>
      <c r="N98" s="112">
        <f>E98*K98</f>
        <v>3328578</v>
      </c>
      <c r="O98" s="109">
        <f>E98*L98</f>
        <v>3467047.32</v>
      </c>
      <c r="P98" s="113">
        <f>E98*M98</f>
        <v>3605382</v>
      </c>
      <c r="Q98" s="166">
        <f t="shared" si="144"/>
        <v>3328.6</v>
      </c>
      <c r="R98" s="115">
        <f t="shared" si="145"/>
        <v>3467</v>
      </c>
      <c r="S98" s="116">
        <f t="shared" si="146"/>
        <v>3605.4</v>
      </c>
    </row>
    <row r="99" spans="1:19" s="117" customFormat="1" x14ac:dyDescent="0.2">
      <c r="A99" s="94"/>
      <c r="B99" s="97"/>
      <c r="C99" s="93" t="s">
        <v>187</v>
      </c>
      <c r="D99" s="106" t="s">
        <v>51</v>
      </c>
      <c r="E99" s="119">
        <v>300</v>
      </c>
      <c r="F99" s="106" t="s">
        <v>53</v>
      </c>
      <c r="G99" s="113">
        <v>217.33</v>
      </c>
      <c r="H99" s="109">
        <f>G99*$H$7</f>
        <v>226.37</v>
      </c>
      <c r="I99" s="109">
        <f>H99*$I$7</f>
        <v>235.4</v>
      </c>
      <c r="J99" s="111">
        <f>I99*$J$7</f>
        <v>245.29</v>
      </c>
      <c r="K99" s="110"/>
      <c r="L99" s="109"/>
      <c r="M99" s="123"/>
      <c r="N99" s="112">
        <f>E99*H99</f>
        <v>67911</v>
      </c>
      <c r="O99" s="109">
        <f>E99*I99</f>
        <v>70620</v>
      </c>
      <c r="P99" s="113">
        <f>E99*J99</f>
        <v>73587</v>
      </c>
      <c r="Q99" s="166">
        <f t="shared" si="144"/>
        <v>67.900000000000006</v>
      </c>
      <c r="R99" s="115">
        <f t="shared" si="145"/>
        <v>70.599999999999994</v>
      </c>
      <c r="S99" s="116">
        <f t="shared" si="146"/>
        <v>73.599999999999994</v>
      </c>
    </row>
    <row r="100" spans="1:19" s="117" customFormat="1" x14ac:dyDescent="0.2">
      <c r="A100" s="94"/>
      <c r="B100" s="97"/>
      <c r="C100" s="93" t="s">
        <v>188</v>
      </c>
      <c r="D100" s="106" t="s">
        <v>51</v>
      </c>
      <c r="E100" s="119">
        <v>35</v>
      </c>
      <c r="F100" s="106" t="s">
        <v>53</v>
      </c>
      <c r="G100" s="113">
        <v>34</v>
      </c>
      <c r="H100" s="124">
        <f>G100*$H$7</f>
        <v>35.409999999999997</v>
      </c>
      <c r="I100" s="109"/>
      <c r="J100" s="111"/>
      <c r="K100" s="110"/>
      <c r="L100" s="109"/>
      <c r="M100" s="123"/>
      <c r="N100" s="112">
        <f>E100*H100</f>
        <v>1239.3499999999999</v>
      </c>
      <c r="O100" s="109"/>
      <c r="P100" s="113"/>
      <c r="Q100" s="166">
        <f t="shared" si="144"/>
        <v>1.2</v>
      </c>
      <c r="R100" s="115">
        <f t="shared" si="145"/>
        <v>0</v>
      </c>
      <c r="S100" s="116">
        <f t="shared" si="146"/>
        <v>0</v>
      </c>
    </row>
    <row r="101" spans="1:19" s="117" customFormat="1" ht="25.5" x14ac:dyDescent="0.2">
      <c r="A101" s="94"/>
      <c r="B101" s="97"/>
      <c r="C101" s="93" t="s">
        <v>168</v>
      </c>
      <c r="D101" s="106" t="s">
        <v>51</v>
      </c>
      <c r="E101" s="119">
        <v>72000</v>
      </c>
      <c r="F101" s="106" t="s">
        <v>53</v>
      </c>
      <c r="G101" s="113">
        <v>3.24</v>
      </c>
      <c r="H101" s="109">
        <f>G101*$H$7</f>
        <v>3.37</v>
      </c>
      <c r="I101" s="109">
        <f>H101*$I$7</f>
        <v>3.5</v>
      </c>
      <c r="J101" s="111">
        <f>I101*$J$7</f>
        <v>3.65</v>
      </c>
      <c r="K101" s="110"/>
      <c r="L101" s="109"/>
      <c r="M101" s="123"/>
      <c r="N101" s="112">
        <f>E101*H101</f>
        <v>242640</v>
      </c>
      <c r="O101" s="109">
        <f>E101*I101</f>
        <v>252000</v>
      </c>
      <c r="P101" s="113">
        <f>E101*J101</f>
        <v>262800</v>
      </c>
      <c r="Q101" s="166">
        <f t="shared" si="144"/>
        <v>242.6</v>
      </c>
      <c r="R101" s="115">
        <f t="shared" si="145"/>
        <v>252</v>
      </c>
      <c r="S101" s="116">
        <f t="shared" si="146"/>
        <v>262.8</v>
      </c>
    </row>
    <row r="102" spans="1:19" s="117" customFormat="1" ht="76.5" x14ac:dyDescent="0.2">
      <c r="A102" s="94"/>
      <c r="B102" s="97"/>
      <c r="C102" s="93" t="s">
        <v>287</v>
      </c>
      <c r="D102" s="106" t="s">
        <v>50</v>
      </c>
      <c r="E102" s="119">
        <v>5255</v>
      </c>
      <c r="F102" s="106" t="s">
        <v>288</v>
      </c>
      <c r="G102" s="113"/>
      <c r="H102" s="109"/>
      <c r="I102" s="109"/>
      <c r="J102" s="111"/>
      <c r="K102" s="110">
        <v>16</v>
      </c>
      <c r="L102" s="109">
        <v>16.600000000000001</v>
      </c>
      <c r="M102" s="123">
        <v>17.2</v>
      </c>
      <c r="N102" s="112">
        <f>E102*K102</f>
        <v>84080</v>
      </c>
      <c r="O102" s="109">
        <f>E102*L102</f>
        <v>87233</v>
      </c>
      <c r="P102" s="113">
        <f>E102*M102</f>
        <v>90386</v>
      </c>
      <c r="Q102" s="166">
        <f t="shared" si="144"/>
        <v>84.1</v>
      </c>
      <c r="R102" s="115">
        <f t="shared" si="145"/>
        <v>87.2</v>
      </c>
      <c r="S102" s="116">
        <f t="shared" si="146"/>
        <v>90.4</v>
      </c>
    </row>
    <row r="103" spans="1:19" s="117" customFormat="1" ht="25.5" x14ac:dyDescent="0.2">
      <c r="A103" s="94"/>
      <c r="B103" s="97"/>
      <c r="C103" s="250" t="s">
        <v>260</v>
      </c>
      <c r="D103" s="106" t="s">
        <v>209</v>
      </c>
      <c r="E103" s="119">
        <v>84</v>
      </c>
      <c r="F103" s="106" t="s">
        <v>53</v>
      </c>
      <c r="G103" s="109">
        <v>78879.759999999995</v>
      </c>
      <c r="H103" s="109">
        <f>G103*$H$7</f>
        <v>82161.16</v>
      </c>
      <c r="I103" s="109">
        <f>H103*$I$7</f>
        <v>85439.39</v>
      </c>
      <c r="J103" s="111">
        <f>I103*$J$7</f>
        <v>89027.839999999997</v>
      </c>
      <c r="K103" s="110"/>
      <c r="L103" s="109"/>
      <c r="M103" s="123"/>
      <c r="N103" s="112">
        <f>E103*H103</f>
        <v>6901537.4400000004</v>
      </c>
      <c r="O103" s="109">
        <f>E103*I103</f>
        <v>7176908.7599999998</v>
      </c>
      <c r="P103" s="113">
        <f>E103*J103</f>
        <v>7478338.5599999996</v>
      </c>
      <c r="Q103" s="166">
        <f t="shared" si="144"/>
        <v>6901.5</v>
      </c>
      <c r="R103" s="115">
        <f t="shared" si="145"/>
        <v>7176.9</v>
      </c>
      <c r="S103" s="116">
        <f t="shared" ref="S103" si="147">ROUNDUP(P103/1000,1)</f>
        <v>7478.4</v>
      </c>
    </row>
    <row r="104" spans="1:19" s="117" customFormat="1" x14ac:dyDescent="0.2">
      <c r="A104" s="94"/>
      <c r="B104" s="97"/>
      <c r="C104" s="93" t="s">
        <v>212</v>
      </c>
      <c r="D104" s="180" t="s">
        <v>51</v>
      </c>
      <c r="E104" s="119">
        <v>301</v>
      </c>
      <c r="F104" s="106" t="s">
        <v>53</v>
      </c>
      <c r="G104" s="113">
        <v>50991.360000000001</v>
      </c>
      <c r="H104" s="109">
        <f>G104*$H$7</f>
        <v>53112.6</v>
      </c>
      <c r="I104" s="109">
        <f>H104*$I$7</f>
        <v>55231.79</v>
      </c>
      <c r="J104" s="111">
        <f>I104*$J$7</f>
        <v>57551.53</v>
      </c>
      <c r="K104" s="110"/>
      <c r="L104" s="109"/>
      <c r="M104" s="123"/>
      <c r="N104" s="112">
        <f>E104*H104</f>
        <v>15986892.6</v>
      </c>
      <c r="O104" s="109">
        <f>I104*E104</f>
        <v>16624768.789999999</v>
      </c>
      <c r="P104" s="113">
        <f>J104*E104</f>
        <v>17323010.530000001</v>
      </c>
      <c r="Q104" s="166">
        <f t="shared" si="144"/>
        <v>15986.9</v>
      </c>
      <c r="R104" s="115">
        <f t="shared" si="145"/>
        <v>16624.8</v>
      </c>
      <c r="S104" s="116">
        <f t="shared" si="146"/>
        <v>17323</v>
      </c>
    </row>
    <row r="105" spans="1:19" s="117" customFormat="1" x14ac:dyDescent="0.2">
      <c r="A105" s="94"/>
      <c r="B105" s="97"/>
      <c r="C105" s="93" t="s">
        <v>290</v>
      </c>
      <c r="D105" s="180" t="s">
        <v>291</v>
      </c>
      <c r="E105" s="119">
        <v>12857.9</v>
      </c>
      <c r="F105" s="106" t="s">
        <v>53</v>
      </c>
      <c r="G105" s="113"/>
      <c r="H105" s="109">
        <v>8301.5400000000009</v>
      </c>
      <c r="I105" s="109">
        <f>O105/E105</f>
        <v>8632.76</v>
      </c>
      <c r="J105" s="111">
        <f>P105/E105</f>
        <v>8995.34</v>
      </c>
      <c r="K105" s="110"/>
      <c r="L105" s="109"/>
      <c r="M105" s="123"/>
      <c r="N105" s="112">
        <f t="shared" ref="N105:S105" si="148">SUM(N106:N108)</f>
        <v>106740323.43000001</v>
      </c>
      <c r="O105" s="109">
        <f t="shared" si="148"/>
        <v>110999225.55</v>
      </c>
      <c r="P105" s="113">
        <f t="shared" si="148"/>
        <v>115661207.89</v>
      </c>
      <c r="Q105" s="166">
        <f t="shared" si="148"/>
        <v>106740.4</v>
      </c>
      <c r="R105" s="115">
        <f t="shared" si="148"/>
        <v>110999.3</v>
      </c>
      <c r="S105" s="116">
        <f t="shared" si="148"/>
        <v>115661.2</v>
      </c>
    </row>
    <row r="106" spans="1:19" s="211" customFormat="1" x14ac:dyDescent="0.2">
      <c r="A106" s="98"/>
      <c r="B106" s="99"/>
      <c r="C106" s="126" t="s">
        <v>292</v>
      </c>
      <c r="D106" s="255" t="s">
        <v>291</v>
      </c>
      <c r="E106" s="179">
        <v>6710.1</v>
      </c>
      <c r="F106" s="169" t="s">
        <v>53</v>
      </c>
      <c r="G106" s="178">
        <v>11100</v>
      </c>
      <c r="H106" s="133">
        <f>G106*$H$7</f>
        <v>11561.76</v>
      </c>
      <c r="I106" s="133">
        <f>H106*$I$7</f>
        <v>12023.07</v>
      </c>
      <c r="J106" s="133">
        <f>I106*$J$7</f>
        <v>12528.04</v>
      </c>
      <c r="K106" s="210"/>
      <c r="L106" s="133"/>
      <c r="M106" s="173"/>
      <c r="N106" s="177">
        <f>E106*H106</f>
        <v>77580565.780000001</v>
      </c>
      <c r="O106" s="133">
        <f>E106*I106</f>
        <v>80676002.010000005</v>
      </c>
      <c r="P106" s="178">
        <f>E106*J106</f>
        <v>84064401.200000003</v>
      </c>
      <c r="Q106" s="174">
        <f t="shared" ref="Q106:Q107" si="149">ROUNDUP(N106/1000,1)</f>
        <v>77580.600000000006</v>
      </c>
      <c r="R106" s="175">
        <f t="shared" si="145"/>
        <v>80676</v>
      </c>
      <c r="S106" s="232">
        <f t="shared" si="146"/>
        <v>84064.4</v>
      </c>
    </row>
    <row r="107" spans="1:19" s="211" customFormat="1" x14ac:dyDescent="0.2">
      <c r="A107" s="98"/>
      <c r="B107" s="99"/>
      <c r="C107" s="127" t="s">
        <v>293</v>
      </c>
      <c r="D107" s="255" t="s">
        <v>291</v>
      </c>
      <c r="E107" s="179">
        <v>2482.4</v>
      </c>
      <c r="F107" s="169" t="s">
        <v>53</v>
      </c>
      <c r="G107" s="178">
        <v>2300</v>
      </c>
      <c r="H107" s="133">
        <f t="shared" ref="H107:H108" si="150">G107*$H$7</f>
        <v>2395.6799999999998</v>
      </c>
      <c r="I107" s="133">
        <f t="shared" ref="I107:I108" si="151">H107*$I$7</f>
        <v>2491.27</v>
      </c>
      <c r="J107" s="133">
        <f t="shared" ref="J107:J108" si="152">I107*$J$7</f>
        <v>2595.9</v>
      </c>
      <c r="K107" s="210"/>
      <c r="L107" s="133"/>
      <c r="M107" s="173"/>
      <c r="N107" s="177">
        <f t="shared" ref="N107:N108" si="153">E107*H107</f>
        <v>5947036.0300000003</v>
      </c>
      <c r="O107" s="133">
        <f t="shared" ref="O107:O108" si="154">E107*I107</f>
        <v>6184328.6500000004</v>
      </c>
      <c r="P107" s="178">
        <f t="shared" ref="P107:P108" si="155">E107*J107</f>
        <v>6444062.1600000001</v>
      </c>
      <c r="Q107" s="174">
        <f t="shared" si="149"/>
        <v>5947.1</v>
      </c>
      <c r="R107" s="175">
        <f t="shared" ref="R107" si="156">ROUNDUP(O107/1000,1)</f>
        <v>6184.4</v>
      </c>
      <c r="S107" s="232">
        <f t="shared" si="146"/>
        <v>6444.1</v>
      </c>
    </row>
    <row r="108" spans="1:19" s="211" customFormat="1" x14ac:dyDescent="0.2">
      <c r="A108" s="98"/>
      <c r="B108" s="99"/>
      <c r="C108" s="128" t="s">
        <v>294</v>
      </c>
      <c r="D108" s="255" t="s">
        <v>291</v>
      </c>
      <c r="E108" s="179">
        <v>3665.4</v>
      </c>
      <c r="F108" s="169" t="s">
        <v>53</v>
      </c>
      <c r="G108" s="178">
        <v>6080</v>
      </c>
      <c r="H108" s="133">
        <f t="shared" si="150"/>
        <v>6332.93</v>
      </c>
      <c r="I108" s="133">
        <f t="shared" si="151"/>
        <v>6585.61</v>
      </c>
      <c r="J108" s="133">
        <f t="shared" si="152"/>
        <v>6862.21</v>
      </c>
      <c r="K108" s="210"/>
      <c r="L108" s="133"/>
      <c r="M108" s="173"/>
      <c r="N108" s="177">
        <f t="shared" si="153"/>
        <v>23212721.620000001</v>
      </c>
      <c r="O108" s="133">
        <f t="shared" si="154"/>
        <v>24138894.890000001</v>
      </c>
      <c r="P108" s="178">
        <f t="shared" si="155"/>
        <v>25152744.530000001</v>
      </c>
      <c r="Q108" s="174">
        <f t="shared" si="144"/>
        <v>23212.7</v>
      </c>
      <c r="R108" s="175">
        <f t="shared" si="145"/>
        <v>24138.9</v>
      </c>
      <c r="S108" s="232">
        <f t="shared" si="146"/>
        <v>25152.7</v>
      </c>
    </row>
    <row r="109" spans="1:19" s="117" customFormat="1" ht="38.25" x14ac:dyDescent="0.2">
      <c r="A109" s="94"/>
      <c r="B109" s="97"/>
      <c r="C109" s="93" t="s">
        <v>295</v>
      </c>
      <c r="D109" s="180" t="s">
        <v>51</v>
      </c>
      <c r="E109" s="119">
        <v>4240</v>
      </c>
      <c r="F109" s="106" t="s">
        <v>53</v>
      </c>
      <c r="G109" s="113">
        <v>229.6</v>
      </c>
      <c r="H109" s="109">
        <f>G109*$H$7</f>
        <v>239.15</v>
      </c>
      <c r="I109" s="109">
        <f>H109*$I$7</f>
        <v>248.69</v>
      </c>
      <c r="J109" s="111">
        <f>I109*$J$7</f>
        <v>259.13</v>
      </c>
      <c r="K109" s="110"/>
      <c r="L109" s="109"/>
      <c r="M109" s="123"/>
      <c r="N109" s="112">
        <f>H109*$E$109</f>
        <v>1013996</v>
      </c>
      <c r="O109" s="109">
        <f t="shared" ref="O109:P109" si="157">I109*$E$109</f>
        <v>1054445.6000000001</v>
      </c>
      <c r="P109" s="113">
        <f t="shared" si="157"/>
        <v>1098711.2</v>
      </c>
      <c r="Q109" s="166">
        <f t="shared" si="144"/>
        <v>1014</v>
      </c>
      <c r="R109" s="115">
        <f t="shared" si="145"/>
        <v>1054.4000000000001</v>
      </c>
      <c r="S109" s="116">
        <f t="shared" si="146"/>
        <v>1098.7</v>
      </c>
    </row>
    <row r="110" spans="1:19" s="117" customFormat="1" ht="13.5" thickBot="1" x14ac:dyDescent="0.25">
      <c r="A110" s="129"/>
      <c r="B110" s="130"/>
      <c r="C110" s="88" t="s">
        <v>213</v>
      </c>
      <c r="D110" s="256" t="s">
        <v>78</v>
      </c>
      <c r="E110" s="212">
        <v>500</v>
      </c>
      <c r="F110" s="256" t="s">
        <v>53</v>
      </c>
      <c r="G110" s="221">
        <v>85.08</v>
      </c>
      <c r="H110" s="220">
        <f>G110*$H$7</f>
        <v>88.62</v>
      </c>
      <c r="I110" s="220">
        <f>H110*$I$7</f>
        <v>92.16</v>
      </c>
      <c r="J110" s="223">
        <f>I110*$J$7</f>
        <v>96.03</v>
      </c>
      <c r="K110" s="222"/>
      <c r="L110" s="220"/>
      <c r="M110" s="257"/>
      <c r="N110" s="219">
        <f>H110*$E$110</f>
        <v>44310</v>
      </c>
      <c r="O110" s="220">
        <f t="shared" ref="O110:P110" si="158">I110*$E$110</f>
        <v>46080</v>
      </c>
      <c r="P110" s="221">
        <f t="shared" si="158"/>
        <v>48015</v>
      </c>
      <c r="Q110" s="282">
        <f t="shared" si="144"/>
        <v>44.3</v>
      </c>
      <c r="R110" s="283">
        <f t="shared" si="145"/>
        <v>46.1</v>
      </c>
      <c r="S110" s="284">
        <f t="shared" si="146"/>
        <v>48</v>
      </c>
    </row>
    <row r="111" spans="1:19" s="2" customFormat="1" ht="25.5" customHeight="1" thickBot="1" x14ac:dyDescent="0.3">
      <c r="A111" s="258"/>
      <c r="B111" s="259"/>
      <c r="C111" s="260" t="s">
        <v>22</v>
      </c>
      <c r="D111" s="261"/>
      <c r="E111" s="262"/>
      <c r="F111" s="262"/>
      <c r="G111" s="263"/>
      <c r="H111" s="264"/>
      <c r="I111" s="264"/>
      <c r="J111" s="265"/>
      <c r="K111" s="266"/>
      <c r="L111" s="264"/>
      <c r="M111" s="265"/>
      <c r="N111" s="267">
        <f t="shared" ref="N111:S111" si="159">N11+N21</f>
        <v>605776627.15999997</v>
      </c>
      <c r="O111" s="264">
        <f t="shared" si="159"/>
        <v>524636896.94</v>
      </c>
      <c r="P111" s="268">
        <f t="shared" si="159"/>
        <v>546471885.04999995</v>
      </c>
      <c r="Q111" s="276">
        <f t="shared" si="159"/>
        <v>499037.6</v>
      </c>
      <c r="R111" s="277">
        <f t="shared" si="159"/>
        <v>413639</v>
      </c>
      <c r="S111" s="278">
        <f t="shared" si="159"/>
        <v>430811.9</v>
      </c>
    </row>
    <row r="112" spans="1:19" s="2" customFormat="1" x14ac:dyDescent="0.25">
      <c r="A112" s="5"/>
      <c r="B112" s="5"/>
      <c r="C112" s="6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s="2" customFormat="1" x14ac:dyDescent="0.25">
      <c r="A113" s="5"/>
      <c r="B113" s="5"/>
      <c r="C113" s="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s="2" customFormat="1" x14ac:dyDescent="0.25">
      <c r="A114" s="5"/>
      <c r="B114" s="5"/>
      <c r="C114" s="6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s="59" customFormat="1" ht="15.75" x14ac:dyDescent="0.25">
      <c r="A115" s="56"/>
      <c r="B115" s="56"/>
      <c r="C115" s="56" t="s">
        <v>110</v>
      </c>
      <c r="D115" s="56"/>
      <c r="E115" s="57"/>
      <c r="F115" s="58"/>
      <c r="G115" s="58"/>
      <c r="H115" s="58" t="s">
        <v>156</v>
      </c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</row>
    <row r="116" spans="1:19" s="2" customFormat="1" x14ac:dyDescent="0.25">
      <c r="A116" s="5"/>
      <c r="B116" s="5"/>
      <c r="C116" s="5"/>
      <c r="D116" s="5"/>
      <c r="E116" s="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s="2" customFormat="1" x14ac:dyDescent="0.25">
      <c r="A117" s="60"/>
      <c r="B117" s="5"/>
      <c r="C117" s="64" t="s">
        <v>296</v>
      </c>
      <c r="D117" s="5"/>
      <c r="E117" s="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s="2" customFormat="1" x14ac:dyDescent="0.25">
      <c r="A118" s="60"/>
      <c r="B118" s="5"/>
      <c r="C118" s="64" t="s">
        <v>297</v>
      </c>
      <c r="D118" s="5"/>
      <c r="E118" s="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s="41" customFormat="1" x14ac:dyDescent="0.25">
      <c r="A119" s="3"/>
      <c r="B119" s="3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s="2" customFormat="1" x14ac:dyDescent="0.25">
      <c r="A120" s="5"/>
      <c r="B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s="2" customFormat="1" x14ac:dyDescent="0.25">
      <c r="A121" s="5"/>
      <c r="B121" s="5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s="2" customFormat="1" x14ac:dyDescent="0.25">
      <c r="A122" s="5"/>
      <c r="B122" s="5"/>
      <c r="C122" s="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s="2" customFormat="1" x14ac:dyDescent="0.25">
      <c r="A123" s="5"/>
      <c r="B123" s="5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s="2" customFormat="1" x14ac:dyDescent="0.25">
      <c r="A124" s="5"/>
      <c r="B124" s="5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s="41" customFormat="1" x14ac:dyDescent="0.25">
      <c r="A125" s="3"/>
      <c r="B125" s="3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s="2" customFormat="1" x14ac:dyDescent="0.25">
      <c r="A126" s="5"/>
      <c r="B126" s="5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s="2" customFormat="1" x14ac:dyDescent="0.25">
      <c r="A127" s="9"/>
      <c r="B127" s="9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s="2" customFormat="1" x14ac:dyDescent="0.25">
      <c r="A128" s="9"/>
      <c r="B128" s="9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s="2" customFormat="1" x14ac:dyDescent="0.25">
      <c r="A129" s="9"/>
      <c r="B129" s="9"/>
      <c r="C129" s="6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s="2" customFormat="1" x14ac:dyDescent="0.25">
      <c r="A130" s="9"/>
      <c r="B130" s="9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s="2" customFormat="1" x14ac:dyDescent="0.25">
      <c r="A131" s="9"/>
      <c r="B131" s="9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s="41" customFormat="1" x14ac:dyDescent="0.25">
      <c r="A132" s="3"/>
      <c r="B132" s="3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2" customFormat="1" x14ac:dyDescent="0.25">
      <c r="A133" s="5"/>
      <c r="B133" s="5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s="2" customFormat="1" x14ac:dyDescent="0.25">
      <c r="A134" s="5"/>
      <c r="B134" s="5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s="41" customFormat="1" x14ac:dyDescent="0.25">
      <c r="A135" s="3"/>
      <c r="B135" s="3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s="2" customFormat="1" x14ac:dyDescent="0.25">
      <c r="A136" s="5"/>
      <c r="B136" s="5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s="2" customFormat="1" x14ac:dyDescent="0.25">
      <c r="A137" s="5"/>
      <c r="B137" s="5"/>
      <c r="C137" s="6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s="2" customFormat="1" x14ac:dyDescent="0.25">
      <c r="A138" s="5"/>
      <c r="B138" s="5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s="2" customFormat="1" x14ac:dyDescent="0.25">
      <c r="A139" s="5"/>
      <c r="B139" s="5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s="41" customFormat="1" x14ac:dyDescent="0.25">
      <c r="A140" s="3"/>
      <c r="B140" s="3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s="2" customFormat="1" x14ac:dyDescent="0.25">
      <c r="A141" s="5"/>
      <c r="B141" s="5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s="2" customFormat="1" x14ac:dyDescent="0.25">
      <c r="A142" s="5"/>
      <c r="B142" s="5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s="2" customFormat="1" x14ac:dyDescent="0.25">
      <c r="A143" s="5"/>
      <c r="B143" s="5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s="2" customFormat="1" x14ac:dyDescent="0.25">
      <c r="A144" s="5"/>
      <c r="B144" s="5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s="2" customFormat="1" x14ac:dyDescent="0.25">
      <c r="A145" s="5"/>
      <c r="B145" s="5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s="2" customFormat="1" x14ac:dyDescent="0.25">
      <c r="A146" s="5"/>
      <c r="B146" s="5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s="2" customFormat="1" x14ac:dyDescent="0.25">
      <c r="A147" s="5"/>
      <c r="B147" s="5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s="2" customFormat="1" x14ac:dyDescent="0.25">
      <c r="A148" s="5"/>
      <c r="B148" s="5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s="2" customFormat="1" x14ac:dyDescent="0.25">
      <c r="A149" s="5"/>
      <c r="B149" s="5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s="2" customFormat="1" x14ac:dyDescent="0.25">
      <c r="A150" s="5"/>
      <c r="B150" s="5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s="2" customFormat="1" x14ac:dyDescent="0.25">
      <c r="A151" s="5"/>
      <c r="B151" s="5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s="2" customFormat="1" x14ac:dyDescent="0.25">
      <c r="A152" s="5"/>
      <c r="B152" s="5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s="2" customFormat="1" x14ac:dyDescent="0.25">
      <c r="A153" s="5"/>
      <c r="B153" s="5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s="2" customFormat="1" x14ac:dyDescent="0.25">
      <c r="A154" s="5"/>
      <c r="B154" s="5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s="2" customFormat="1" x14ac:dyDescent="0.25">
      <c r="A155" s="5"/>
      <c r="B155" s="5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s="2" customFormat="1" x14ac:dyDescent="0.25">
      <c r="A156" s="5"/>
      <c r="B156" s="5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s="2" customFormat="1" x14ac:dyDescent="0.25">
      <c r="A157" s="5"/>
      <c r="B157" s="5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s="2" customFormat="1" x14ac:dyDescent="0.25">
      <c r="A158" s="5"/>
      <c r="B158" s="5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s="2" customFormat="1" x14ac:dyDescent="0.25">
      <c r="A159" s="5"/>
      <c r="B159" s="5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s="2" customFormat="1" x14ac:dyDescent="0.25">
      <c r="A160" s="5"/>
      <c r="B160" s="5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s="2" customFormat="1" x14ac:dyDescent="0.25">
      <c r="A161" s="5"/>
      <c r="B161" s="5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s="2" customFormat="1" x14ac:dyDescent="0.25">
      <c r="A162" s="5"/>
      <c r="B162" s="5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s="2" customFormat="1" x14ac:dyDescent="0.25">
      <c r="A163" s="5"/>
      <c r="B163" s="5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s="2" customFormat="1" x14ac:dyDescent="0.25">
      <c r="A164" s="5"/>
      <c r="B164" s="5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s="41" customFormat="1" x14ac:dyDescent="0.25">
      <c r="A165" s="3"/>
      <c r="B165" s="3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2" customFormat="1" x14ac:dyDescent="0.25">
      <c r="A166" s="5"/>
      <c r="B166" s="5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s="2" customFormat="1" x14ac:dyDescent="0.25">
      <c r="A167" s="5"/>
      <c r="B167" s="5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s="41" customFormat="1" x14ac:dyDescent="0.25">
      <c r="A168" s="3"/>
      <c r="B168" s="3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2" customFormat="1" x14ac:dyDescent="0.25">
      <c r="A169" s="5"/>
      <c r="B169" s="5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s="2" customFormat="1" x14ac:dyDescent="0.25">
      <c r="A170" s="5"/>
      <c r="B170" s="5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s="2" customFormat="1" x14ac:dyDescent="0.25">
      <c r="A171" s="5"/>
      <c r="B171" s="5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s="2" customFormat="1" x14ac:dyDescent="0.25">
      <c r="A172" s="5"/>
      <c r="B172" s="5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s="2" customFormat="1" x14ac:dyDescent="0.25">
      <c r="A173" s="5"/>
      <c r="B173" s="5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s="2" customFormat="1" x14ac:dyDescent="0.25">
      <c r="A174" s="5"/>
      <c r="B174" s="5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s="2" customFormat="1" x14ac:dyDescent="0.25">
      <c r="A175" s="5"/>
      <c r="B175" s="5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s="2" customFormat="1" x14ac:dyDescent="0.25">
      <c r="A176" s="5"/>
      <c r="B176" s="5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s="2" customFormat="1" x14ac:dyDescent="0.25">
      <c r="A177" s="5"/>
      <c r="B177" s="5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s="2" customFormat="1" x14ac:dyDescent="0.25">
      <c r="A178" s="5"/>
      <c r="B178" s="5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s="2" customFormat="1" x14ac:dyDescent="0.25">
      <c r="A179" s="5"/>
      <c r="B179" s="5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s="2" customFormat="1" x14ac:dyDescent="0.25">
      <c r="A180" s="5"/>
      <c r="B180" s="5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s="2" customFormat="1" x14ac:dyDescent="0.25">
      <c r="A181" s="5"/>
      <c r="B181" s="5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s="2" customFormat="1" x14ac:dyDescent="0.25">
      <c r="A182" s="5"/>
      <c r="B182" s="5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s="2" customFormat="1" x14ac:dyDescent="0.25">
      <c r="A183" s="5"/>
      <c r="B183" s="5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s="2" customFormat="1" x14ac:dyDescent="0.25">
      <c r="A184" s="5"/>
      <c r="B184" s="5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s="2" customFormat="1" x14ac:dyDescent="0.25">
      <c r="A185" s="5"/>
      <c r="B185" s="5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s="2" customFormat="1" x14ac:dyDescent="0.25">
      <c r="A186" s="5"/>
      <c r="B186" s="5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s="2" customFormat="1" x14ac:dyDescent="0.25">
      <c r="A187" s="5"/>
      <c r="B187" s="5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s="2" customFormat="1" x14ac:dyDescent="0.25">
      <c r="A188" s="5"/>
      <c r="B188" s="5"/>
      <c r="C188" s="6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s="2" customFormat="1" x14ac:dyDescent="0.25">
      <c r="A189" s="5"/>
      <c r="B189" s="5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s="2" customFormat="1" x14ac:dyDescent="0.25">
      <c r="A190" s="5"/>
      <c r="B190" s="5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s="41" customFormat="1" x14ac:dyDescent="0.25">
      <c r="A191" s="3"/>
      <c r="B191" s="3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s="2" customFormat="1" x14ac:dyDescent="0.25">
      <c r="A192" s="5"/>
      <c r="B192" s="5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s="2" customFormat="1" x14ac:dyDescent="0.25">
      <c r="A193" s="5"/>
      <c r="B193" s="5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s="2" customFormat="1" x14ac:dyDescent="0.25">
      <c r="A194" s="5"/>
      <c r="B194" s="5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s="2" customFormat="1" x14ac:dyDescent="0.25">
      <c r="A195" s="5"/>
      <c r="B195" s="5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s="2" customFormat="1" x14ac:dyDescent="0.25">
      <c r="A196" s="5"/>
      <c r="B196" s="5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s="2" customFormat="1" x14ac:dyDescent="0.25">
      <c r="A197" s="5"/>
      <c r="B197" s="5"/>
      <c r="C197" s="6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s="2" customFormat="1" x14ac:dyDescent="0.25">
      <c r="A198" s="5"/>
      <c r="B198" s="5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s="2" customFormat="1" x14ac:dyDescent="0.25">
      <c r="A199" s="5"/>
      <c r="B199" s="5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s="41" customFormat="1" x14ac:dyDescent="0.25">
      <c r="A200" s="3"/>
      <c r="B200" s="3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s="2" customFormat="1" x14ac:dyDescent="0.25">
      <c r="A201" s="5"/>
      <c r="B201" s="5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s="2" customFormat="1" x14ac:dyDescent="0.25">
      <c r="A202" s="5"/>
      <c r="B202" s="5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s="2" customFormat="1" x14ac:dyDescent="0.25">
      <c r="A203" s="5"/>
      <c r="B203" s="5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s="2" customFormat="1" x14ac:dyDescent="0.25">
      <c r="A204" s="5"/>
      <c r="B204" s="5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s="2" customFormat="1" x14ac:dyDescent="0.25">
      <c r="A205" s="5"/>
      <c r="B205" s="5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s="2" customFormat="1" x14ac:dyDescent="0.25">
      <c r="A206" s="5"/>
      <c r="B206" s="5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s="2" customFormat="1" x14ac:dyDescent="0.25">
      <c r="A207" s="5"/>
      <c r="B207" s="5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s="2" customFormat="1" x14ac:dyDescent="0.25">
      <c r="A208" s="5"/>
      <c r="B208" s="5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s="2" customFormat="1" x14ac:dyDescent="0.25">
      <c r="A209" s="5"/>
      <c r="B209" s="5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s="2" customFormat="1" x14ac:dyDescent="0.25">
      <c r="A210" s="5"/>
      <c r="B210" s="5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s="2" customFormat="1" x14ac:dyDescent="0.25">
      <c r="A211" s="5"/>
      <c r="B211" s="5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s="2" customFormat="1" x14ac:dyDescent="0.25">
      <c r="A212" s="5"/>
      <c r="B212" s="5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s="2" customFormat="1" x14ac:dyDescent="0.25">
      <c r="A213" s="5"/>
      <c r="B213" s="5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s="2" customFormat="1" x14ac:dyDescent="0.25">
      <c r="A214" s="5"/>
      <c r="B214" s="5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s="2" customFormat="1" x14ac:dyDescent="0.25">
      <c r="A215" s="5"/>
      <c r="B215" s="5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s="2" customFormat="1" x14ac:dyDescent="0.25">
      <c r="A216" s="5"/>
      <c r="B216" s="5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s="2" customFormat="1" x14ac:dyDescent="0.25">
      <c r="A217" s="5"/>
      <c r="B217" s="5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s="2" customFormat="1" x14ac:dyDescent="0.25">
      <c r="A218" s="5"/>
      <c r="B218" s="5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s="2" customFormat="1" x14ac:dyDescent="0.25">
      <c r="A219" s="5"/>
      <c r="B219" s="5"/>
      <c r="C219" s="6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s="2" customFormat="1" x14ac:dyDescent="0.25">
      <c r="A220" s="5"/>
      <c r="B220" s="5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s="2" customFormat="1" x14ac:dyDescent="0.25">
      <c r="A221" s="5"/>
      <c r="B221" s="5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s="41" customFormat="1" x14ac:dyDescent="0.25">
      <c r="A222" s="3"/>
      <c r="B222" s="3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s="2" customFormat="1" x14ac:dyDescent="0.25">
      <c r="A223" s="5"/>
      <c r="B223" s="5"/>
      <c r="C223" s="6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s="2" customFormat="1" x14ac:dyDescent="0.25">
      <c r="A224" s="5"/>
      <c r="B224" s="5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s="2" customFormat="1" x14ac:dyDescent="0.25">
      <c r="A225" s="5"/>
      <c r="B225" s="5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s="41" customFormat="1" x14ac:dyDescent="0.25">
      <c r="A226" s="3"/>
      <c r="B226" s="3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s="2" customFormat="1" x14ac:dyDescent="0.25">
      <c r="A227" s="5"/>
      <c r="B227" s="5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s="2" customFormat="1" x14ac:dyDescent="0.25">
      <c r="A228" s="5"/>
      <c r="B228" s="5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s="2" customFormat="1" x14ac:dyDescent="0.25">
      <c r="A229" s="5"/>
      <c r="B229" s="5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s="2" customFormat="1" x14ac:dyDescent="0.25">
      <c r="A230" s="5"/>
      <c r="B230" s="5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s="2" customFormat="1" x14ac:dyDescent="0.25">
      <c r="A231" s="5"/>
      <c r="B231" s="5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s="2" customFormat="1" x14ac:dyDescent="0.25">
      <c r="A232" s="5"/>
      <c r="B232" s="5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s="2" customFormat="1" x14ac:dyDescent="0.25">
      <c r="A233" s="5"/>
      <c r="B233" s="5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s="2" customFormat="1" x14ac:dyDescent="0.25">
      <c r="A234" s="5"/>
      <c r="B234" s="5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s="2" customFormat="1" x14ac:dyDescent="0.25">
      <c r="A235" s="5"/>
      <c r="B235" s="5"/>
      <c r="C235" s="6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s="2" customFormat="1" x14ac:dyDescent="0.25">
      <c r="A236" s="5"/>
      <c r="B236" s="5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s="2" customFormat="1" x14ac:dyDescent="0.25">
      <c r="A237" s="5"/>
      <c r="B237" s="5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s="41" customFormat="1" x14ac:dyDescent="0.25">
      <c r="A238" s="3"/>
      <c r="B238" s="3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s="2" customFormat="1" x14ac:dyDescent="0.25">
      <c r="A239" s="5"/>
      <c r="B239" s="5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s="2" customFormat="1" x14ac:dyDescent="0.25">
      <c r="A240" s="5"/>
      <c r="B240" s="5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s="2" customFormat="1" x14ac:dyDescent="0.25">
      <c r="A241" s="5"/>
      <c r="B241" s="5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s="2" customFormat="1" x14ac:dyDescent="0.25">
      <c r="A242" s="5"/>
      <c r="B242" s="5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s="2" customFormat="1" x14ac:dyDescent="0.25">
      <c r="A243" s="5"/>
      <c r="B243" s="5"/>
      <c r="C243" s="6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s="2" customFormat="1" x14ac:dyDescent="0.25">
      <c r="A244" s="5"/>
      <c r="B244" s="5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s="2" customFormat="1" x14ac:dyDescent="0.25">
      <c r="A245" s="5"/>
      <c r="B245" s="5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s="41" customFormat="1" x14ac:dyDescent="0.25">
      <c r="A246" s="3"/>
      <c r="B246" s="3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s="2" customFormat="1" x14ac:dyDescent="0.25">
      <c r="A247" s="5"/>
      <c r="B247" s="5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s="2" customFormat="1" x14ac:dyDescent="0.25">
      <c r="A248" s="5"/>
      <c r="B248" s="5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s="2" customFormat="1" x14ac:dyDescent="0.25">
      <c r="A249" s="5"/>
      <c r="B249" s="5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s="2" customFormat="1" x14ac:dyDescent="0.25">
      <c r="A250" s="5"/>
      <c r="B250" s="5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s="2" customFormat="1" x14ac:dyDescent="0.25">
      <c r="A251" s="5"/>
      <c r="B251" s="5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s="2" customFormat="1" x14ac:dyDescent="0.25">
      <c r="A252" s="5"/>
      <c r="B252" s="5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s="2" customFormat="1" x14ac:dyDescent="0.25">
      <c r="A253" s="5"/>
      <c r="B253" s="5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s="2" customFormat="1" x14ac:dyDescent="0.25">
      <c r="A254" s="5"/>
      <c r="B254" s="5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s="2" customFormat="1" x14ac:dyDescent="0.25">
      <c r="A255" s="5"/>
      <c r="B255" s="5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s="2" customFormat="1" x14ac:dyDescent="0.25">
      <c r="A256" s="5"/>
      <c r="B256" s="5"/>
      <c r="C256" s="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s="2" customFormat="1" x14ac:dyDescent="0.25">
      <c r="A257" s="5"/>
      <c r="B257" s="5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s="2" customFormat="1" x14ac:dyDescent="0.25">
      <c r="A258" s="5"/>
      <c r="B258" s="5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s="41" customFormat="1" x14ac:dyDescent="0.25">
      <c r="A259" s="3"/>
      <c r="B259" s="3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s="2" customFormat="1" x14ac:dyDescent="0.25">
      <c r="A260" s="5"/>
      <c r="B260" s="5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s="2" customFormat="1" x14ac:dyDescent="0.25">
      <c r="A261" s="5"/>
      <c r="B261" s="5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s="2" customFormat="1" x14ac:dyDescent="0.25">
      <c r="A262" s="5"/>
      <c r="B262" s="5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s="2" customFormat="1" x14ac:dyDescent="0.25">
      <c r="A263" s="5"/>
      <c r="B263" s="5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s="2" customFormat="1" x14ac:dyDescent="0.25">
      <c r="A264" s="5"/>
      <c r="B264" s="5"/>
      <c r="C264" s="6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s="2" customFormat="1" x14ac:dyDescent="0.25">
      <c r="A265" s="5"/>
      <c r="B265" s="5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s="2" customFormat="1" x14ac:dyDescent="0.25">
      <c r="A266" s="5"/>
      <c r="B266" s="5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s="41" customFormat="1" x14ac:dyDescent="0.25">
      <c r="A267" s="3"/>
      <c r="B267" s="3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s="2" customFormat="1" x14ac:dyDescent="0.25">
      <c r="A268" s="5"/>
      <c r="B268" s="5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s="2" customFormat="1" x14ac:dyDescent="0.25">
      <c r="A269" s="5"/>
      <c r="B269" s="5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s="2" customFormat="1" x14ac:dyDescent="0.25">
      <c r="A270" s="5"/>
      <c r="B270" s="5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s="2" customFormat="1" x14ac:dyDescent="0.25">
      <c r="A271" s="5"/>
      <c r="B271" s="5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s="2" customFormat="1" x14ac:dyDescent="0.25">
      <c r="A272" s="5"/>
      <c r="B272" s="5"/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s="2" customFormat="1" x14ac:dyDescent="0.25">
      <c r="A273" s="5"/>
      <c r="B273" s="5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s="2" customFormat="1" x14ac:dyDescent="0.25">
      <c r="A274" s="5"/>
      <c r="B274" s="5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s="41" customFormat="1" x14ac:dyDescent="0.25">
      <c r="A275" s="3"/>
      <c r="B275" s="3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s="2" customFormat="1" x14ac:dyDescent="0.25">
      <c r="A276" s="5"/>
      <c r="B276" s="5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s="2" customFormat="1" x14ac:dyDescent="0.25">
      <c r="A277" s="5"/>
      <c r="B277" s="5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s="2" customFormat="1" x14ac:dyDescent="0.25">
      <c r="A278" s="5"/>
      <c r="B278" s="5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s="2" customFormat="1" x14ac:dyDescent="0.25">
      <c r="A279" s="5"/>
      <c r="B279" s="5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s="2" customFormat="1" x14ac:dyDescent="0.25">
      <c r="A280" s="5"/>
      <c r="B280" s="5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s="2" customFormat="1" x14ac:dyDescent="0.25">
      <c r="A281" s="5"/>
      <c r="B281" s="5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s="2" customFormat="1" x14ac:dyDescent="0.25">
      <c r="A282" s="5"/>
      <c r="B282" s="5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s="2" customFormat="1" x14ac:dyDescent="0.25">
      <c r="A283" s="5"/>
      <c r="B283" s="5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s="2" customFormat="1" x14ac:dyDescent="0.25">
      <c r="A284" s="5"/>
      <c r="B284" s="5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s="2" customFormat="1" x14ac:dyDescent="0.25">
      <c r="A285" s="5"/>
      <c r="B285" s="5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s="2" customFormat="1" x14ac:dyDescent="0.25">
      <c r="A286" s="5"/>
      <c r="B286" s="5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s="2" customFormat="1" x14ac:dyDescent="0.25">
      <c r="A287" s="5"/>
      <c r="B287" s="5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s="2" customFormat="1" x14ac:dyDescent="0.25">
      <c r="A288" s="5"/>
      <c r="B288" s="5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s="2" customFormat="1" x14ac:dyDescent="0.25">
      <c r="A289" s="5"/>
      <c r="B289" s="5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s="2" customFormat="1" x14ac:dyDescent="0.25">
      <c r="A290" s="5"/>
      <c r="B290" s="5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s="2" customFormat="1" x14ac:dyDescent="0.25">
      <c r="A291" s="5"/>
      <c r="B291" s="5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s="2" customFormat="1" x14ac:dyDescent="0.25">
      <c r="A292" s="5"/>
      <c r="B292" s="5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s="2" customFormat="1" x14ac:dyDescent="0.25">
      <c r="A293" s="5"/>
      <c r="B293" s="5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s="2" customFormat="1" x14ac:dyDescent="0.25">
      <c r="A294" s="5"/>
      <c r="B294" s="5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s="2" customFormat="1" x14ac:dyDescent="0.25">
      <c r="A295" s="5"/>
      <c r="B295" s="5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s="2" customFormat="1" x14ac:dyDescent="0.25">
      <c r="A296" s="5"/>
      <c r="B296" s="5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s="2" customFormat="1" x14ac:dyDescent="0.25">
      <c r="A297" s="5"/>
      <c r="B297" s="5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s="2" customFormat="1" x14ac:dyDescent="0.25">
      <c r="A298" s="5"/>
      <c r="B298" s="5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s="2" customFormat="1" x14ac:dyDescent="0.25">
      <c r="A299" s="5"/>
      <c r="B299" s="5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s="2" customFormat="1" x14ac:dyDescent="0.25">
      <c r="A300" s="5"/>
      <c r="B300" s="5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s="2" customFormat="1" x14ac:dyDescent="0.25">
      <c r="A301" s="5"/>
      <c r="B301" s="5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s="2" customFormat="1" x14ac:dyDescent="0.25">
      <c r="A302" s="5"/>
      <c r="B302" s="5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s="2" customFormat="1" x14ac:dyDescent="0.25">
      <c r="A303" s="5"/>
      <c r="B303" s="5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s="2" customFormat="1" x14ac:dyDescent="0.25">
      <c r="A304" s="5"/>
      <c r="B304" s="5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s="2" customFormat="1" x14ac:dyDescent="0.25">
      <c r="A305" s="5"/>
      <c r="B305" s="5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s="2" customFormat="1" x14ac:dyDescent="0.25">
      <c r="A306" s="5"/>
      <c r="B306" s="5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s="2" customFormat="1" x14ac:dyDescent="0.25">
      <c r="A307" s="5"/>
      <c r="B307" s="5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s="2" customFormat="1" x14ac:dyDescent="0.25">
      <c r="A308" s="5"/>
      <c r="B308" s="5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s="2" customFormat="1" x14ac:dyDescent="0.25">
      <c r="A309" s="5"/>
      <c r="B309" s="5"/>
      <c r="C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s="2" customFormat="1" x14ac:dyDescent="0.25">
      <c r="A310" s="5"/>
      <c r="B310" s="5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s="2" customFormat="1" x14ac:dyDescent="0.25">
      <c r="A311" s="5"/>
      <c r="B311" s="5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s="41" customFormat="1" x14ac:dyDescent="0.25">
      <c r="A312" s="3"/>
      <c r="B312" s="3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s="2" customFormat="1" x14ac:dyDescent="0.25">
      <c r="A313" s="5"/>
      <c r="B313" s="5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s="2" customFormat="1" x14ac:dyDescent="0.25">
      <c r="A314" s="5"/>
      <c r="B314" s="5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s="41" customFormat="1" x14ac:dyDescent="0.25">
      <c r="A315" s="3"/>
      <c r="B315" s="3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s="2" customFormat="1" x14ac:dyDescent="0.25">
      <c r="A316" s="5"/>
      <c r="B316" s="5"/>
      <c r="C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s="2" customFormat="1" x14ac:dyDescent="0.25">
      <c r="A317" s="5"/>
      <c r="B317" s="5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s="2" customFormat="1" x14ac:dyDescent="0.25">
      <c r="A318" s="5"/>
      <c r="B318" s="5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s="41" customFormat="1" x14ac:dyDescent="0.25">
      <c r="A319" s="3"/>
      <c r="B319" s="3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s="2" customFormat="1" x14ac:dyDescent="0.25">
      <c r="A320" s="5"/>
      <c r="B320" s="5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s="2" customFormat="1" x14ac:dyDescent="0.25">
      <c r="A321" s="5"/>
      <c r="B321" s="5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s="2" customFormat="1" x14ac:dyDescent="0.25">
      <c r="A322" s="5"/>
      <c r="B322" s="5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s="2" customFormat="1" x14ac:dyDescent="0.25">
      <c r="A323" s="5"/>
      <c r="B323" s="5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s="2" customFormat="1" x14ac:dyDescent="0.25">
      <c r="A324" s="5"/>
      <c r="B324" s="5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s="2" customFormat="1" x14ac:dyDescent="0.25">
      <c r="A325" s="5"/>
      <c r="B325" s="5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s="2" customFormat="1" x14ac:dyDescent="0.25">
      <c r="A326" s="5"/>
      <c r="B326" s="5"/>
      <c r="C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s="2" customFormat="1" x14ac:dyDescent="0.25">
      <c r="A327" s="5"/>
      <c r="B327" s="5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s="2" customFormat="1" x14ac:dyDescent="0.25">
      <c r="A328" s="5"/>
      <c r="B328" s="5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s="41" customFormat="1" x14ac:dyDescent="0.25">
      <c r="A329" s="3"/>
      <c r="B329" s="3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s="2" customFormat="1" x14ac:dyDescent="0.25">
      <c r="A330" s="5"/>
      <c r="B330" s="5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s="2" customFormat="1" x14ac:dyDescent="0.25">
      <c r="A331" s="5"/>
      <c r="B331" s="5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s="2" customFormat="1" x14ac:dyDescent="0.25">
      <c r="A332" s="5"/>
      <c r="B332" s="5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s="2" customFormat="1" x14ac:dyDescent="0.25">
      <c r="A333" s="5"/>
      <c r="B333" s="5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s="2" customFormat="1" x14ac:dyDescent="0.25">
      <c r="A334" s="5"/>
      <c r="B334" s="5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s="2" customFormat="1" x14ac:dyDescent="0.25">
      <c r="A335" s="5"/>
      <c r="B335" s="5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s="2" customFormat="1" x14ac:dyDescent="0.25">
      <c r="A336" s="5"/>
      <c r="B336" s="5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s="2" customFormat="1" x14ac:dyDescent="0.25">
      <c r="A337" s="5"/>
      <c r="B337" s="5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s="2" customFormat="1" x14ac:dyDescent="0.25">
      <c r="A338" s="5"/>
      <c r="B338" s="5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s="2" customFormat="1" x14ac:dyDescent="0.25">
      <c r="A339" s="5"/>
      <c r="B339" s="5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s="2" customFormat="1" x14ac:dyDescent="0.25">
      <c r="A340" s="5"/>
      <c r="B340" s="5"/>
      <c r="C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s="2" customFormat="1" x14ac:dyDescent="0.25">
      <c r="A341" s="5"/>
      <c r="B341" s="5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s="2" customFormat="1" x14ac:dyDescent="0.25">
      <c r="A342" s="5"/>
      <c r="B342" s="5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s="41" customFormat="1" x14ac:dyDescent="0.25">
      <c r="A343" s="3"/>
      <c r="B343" s="3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s="2" customFormat="1" x14ac:dyDescent="0.25">
      <c r="A344" s="5"/>
      <c r="B344" s="5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s="2" customFormat="1" x14ac:dyDescent="0.25">
      <c r="A345" s="5"/>
      <c r="B345" s="5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s="2" customFormat="1" x14ac:dyDescent="0.25">
      <c r="A346" s="5"/>
      <c r="B346" s="5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s="2" customFormat="1" x14ac:dyDescent="0.25">
      <c r="A347" s="5"/>
      <c r="B347" s="5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s="2" customFormat="1" x14ac:dyDescent="0.25">
      <c r="A348" s="5"/>
      <c r="B348" s="5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s="2" customFormat="1" x14ac:dyDescent="0.25">
      <c r="A349" s="5"/>
      <c r="B349" s="5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s="2" customFormat="1" x14ac:dyDescent="0.25">
      <c r="A350" s="5"/>
      <c r="B350" s="5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s="2" customFormat="1" x14ac:dyDescent="0.25">
      <c r="A351" s="5"/>
      <c r="B351" s="5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s="2" customFormat="1" x14ac:dyDescent="0.25">
      <c r="A352" s="5"/>
      <c r="B352" s="5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s="2" customFormat="1" x14ac:dyDescent="0.25">
      <c r="A353" s="5"/>
      <c r="B353" s="5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s="2" customFormat="1" x14ac:dyDescent="0.25">
      <c r="A354" s="5"/>
      <c r="B354" s="5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s="2" customFormat="1" x14ac:dyDescent="0.25">
      <c r="A355" s="5"/>
      <c r="B355" s="5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s="2" customFormat="1" x14ac:dyDescent="0.25">
      <c r="A356" s="5"/>
      <c r="B356" s="5"/>
      <c r="C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s="2" customFormat="1" x14ac:dyDescent="0.25">
      <c r="A357" s="5"/>
      <c r="B357" s="5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s="2" customFormat="1" x14ac:dyDescent="0.25">
      <c r="A358" s="5"/>
      <c r="B358" s="5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s="41" customFormat="1" x14ac:dyDescent="0.25">
      <c r="A359" s="3"/>
      <c r="B359" s="3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s="2" customFormat="1" x14ac:dyDescent="0.25">
      <c r="A360" s="5"/>
      <c r="B360" s="5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s="2" customFormat="1" x14ac:dyDescent="0.25">
      <c r="A361" s="5"/>
      <c r="B361" s="5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s="2" customFormat="1" x14ac:dyDescent="0.25">
      <c r="A362" s="5"/>
      <c r="B362" s="5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s="2" customFormat="1" x14ac:dyDescent="0.25">
      <c r="A363" s="5"/>
      <c r="B363" s="5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s="2" customFormat="1" x14ac:dyDescent="0.25">
      <c r="A364" s="5"/>
      <c r="B364" s="5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s="2" customFormat="1" x14ac:dyDescent="0.25">
      <c r="A365" s="5"/>
      <c r="B365" s="5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s="2" customFormat="1" x14ac:dyDescent="0.25">
      <c r="A366" s="5"/>
      <c r="B366" s="5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s="2" customFormat="1" x14ac:dyDescent="0.25">
      <c r="A367" s="5"/>
      <c r="B367" s="5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s="2" customFormat="1" x14ac:dyDescent="0.25">
      <c r="A368" s="5"/>
      <c r="B368" s="5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s="2" customFormat="1" x14ac:dyDescent="0.25">
      <c r="A369" s="5"/>
      <c r="B369" s="5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s="2" customFormat="1" x14ac:dyDescent="0.25">
      <c r="A370" s="5"/>
      <c r="B370" s="5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s="2" customFormat="1" x14ac:dyDescent="0.25">
      <c r="A371" s="5"/>
      <c r="B371" s="5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s="2" customFormat="1" x14ac:dyDescent="0.25">
      <c r="A372" s="5"/>
      <c r="B372" s="5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s="41" customFormat="1" x14ac:dyDescent="0.25">
      <c r="A373" s="3"/>
      <c r="B373" s="3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s="2" customFormat="1" x14ac:dyDescent="0.25">
      <c r="A374" s="5"/>
      <c r="B374" s="5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s="2" customFormat="1" x14ac:dyDescent="0.25">
      <c r="A375" s="5"/>
      <c r="B375" s="5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s="2" customFormat="1" x14ac:dyDescent="0.25">
      <c r="A376" s="5"/>
      <c r="B376" s="5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s="2" customFormat="1" x14ac:dyDescent="0.25">
      <c r="A377" s="5"/>
      <c r="B377" s="5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s="2" customFormat="1" x14ac:dyDescent="0.25">
      <c r="A378" s="5"/>
      <c r="B378" s="5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s="2" customFormat="1" x14ac:dyDescent="0.25">
      <c r="A379" s="5"/>
      <c r="B379" s="5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s="2" customFormat="1" x14ac:dyDescent="0.25">
      <c r="A380" s="5"/>
      <c r="B380" s="5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s="2" customFormat="1" x14ac:dyDescent="0.25">
      <c r="A381" s="5"/>
      <c r="B381" s="5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s="2" customFormat="1" x14ac:dyDescent="0.25">
      <c r="A382" s="5"/>
      <c r="B382" s="5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s="2" customFormat="1" x14ac:dyDescent="0.25">
      <c r="A383" s="5"/>
      <c r="B383" s="5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s="2" customFormat="1" x14ac:dyDescent="0.25">
      <c r="A384" s="5"/>
      <c r="B384" s="5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s="2" customFormat="1" x14ac:dyDescent="0.25">
      <c r="A385" s="5"/>
      <c r="B385" s="5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s="2" customFormat="1" x14ac:dyDescent="0.25">
      <c r="A386" s="5"/>
      <c r="B386" s="5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s="2" customFormat="1" x14ac:dyDescent="0.25">
      <c r="A387" s="5"/>
      <c r="B387" s="5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s="2" customFormat="1" x14ac:dyDescent="0.25">
      <c r="A388" s="5"/>
      <c r="B388" s="5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s="2" customFormat="1" x14ac:dyDescent="0.25">
      <c r="A389" s="5"/>
      <c r="B389" s="5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s="2" customFormat="1" x14ac:dyDescent="0.25">
      <c r="A390" s="5"/>
      <c r="B390" s="5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s="2" customFormat="1" x14ac:dyDescent="0.25">
      <c r="A391" s="5"/>
      <c r="B391" s="5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s="2" customFormat="1" x14ac:dyDescent="0.25">
      <c r="A392" s="5"/>
      <c r="B392" s="5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s="2" customFormat="1" x14ac:dyDescent="0.25">
      <c r="A393" s="5"/>
      <c r="B393" s="5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s="2" customFormat="1" x14ac:dyDescent="0.25">
      <c r="A394" s="5"/>
      <c r="B394" s="5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s="2" customFormat="1" x14ac:dyDescent="0.25">
      <c r="A395" s="5"/>
      <c r="B395" s="5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s="2" customFormat="1" x14ac:dyDescent="0.25">
      <c r="A396" s="5"/>
      <c r="B396" s="5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s="2" customFormat="1" x14ac:dyDescent="0.25">
      <c r="A397" s="5"/>
      <c r="B397" s="5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s="2" customFormat="1" x14ac:dyDescent="0.25">
      <c r="A398" s="5"/>
      <c r="B398" s="5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s="2" customFormat="1" x14ac:dyDescent="0.25">
      <c r="A399" s="5"/>
      <c r="B399" s="5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s="2" customFormat="1" x14ac:dyDescent="0.25">
      <c r="A400" s="5"/>
      <c r="B400" s="5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s="2" customFormat="1" x14ac:dyDescent="0.25">
      <c r="A401" s="5"/>
      <c r="B401" s="5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s="2" customFormat="1" x14ac:dyDescent="0.25">
      <c r="A402" s="5"/>
      <c r="B402" s="5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s="2" customFormat="1" x14ac:dyDescent="0.25">
      <c r="A403" s="5"/>
      <c r="B403" s="5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s="2" customFormat="1" x14ac:dyDescent="0.25">
      <c r="A404" s="5"/>
      <c r="B404" s="5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s="2" customFormat="1" x14ac:dyDescent="0.25">
      <c r="A405" s="5"/>
      <c r="B405" s="5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s="2" customFormat="1" x14ac:dyDescent="0.25">
      <c r="A406" s="5"/>
      <c r="B406" s="5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s="2" customFormat="1" x14ac:dyDescent="0.25">
      <c r="A407" s="5"/>
      <c r="B407" s="5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s="2" customFormat="1" x14ac:dyDescent="0.25">
      <c r="A408" s="5"/>
      <c r="B408" s="5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s="2" customFormat="1" x14ac:dyDescent="0.25">
      <c r="A409" s="5"/>
      <c r="B409" s="5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s="2" customFormat="1" x14ac:dyDescent="0.25">
      <c r="A410" s="5"/>
      <c r="B410" s="5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s="2" customFormat="1" x14ac:dyDescent="0.25">
      <c r="A411" s="5"/>
      <c r="B411" s="5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s="2" customFormat="1" x14ac:dyDescent="0.25">
      <c r="A412" s="5"/>
      <c r="B412" s="5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s="2" customFormat="1" x14ac:dyDescent="0.25">
      <c r="A413" s="5"/>
      <c r="B413" s="5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s="2" customFormat="1" x14ac:dyDescent="0.25">
      <c r="A414" s="5"/>
      <c r="B414" s="5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s="2" customFormat="1" x14ac:dyDescent="0.25">
      <c r="A415" s="5"/>
      <c r="B415" s="5"/>
      <c r="C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s="2" customFormat="1" x14ac:dyDescent="0.25">
      <c r="A416" s="5"/>
      <c r="B416" s="5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s="2" customFormat="1" x14ac:dyDescent="0.25">
      <c r="A417" s="5"/>
      <c r="B417" s="5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s="41" customFormat="1" x14ac:dyDescent="0.25">
      <c r="A418" s="3"/>
      <c r="B418" s="3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s="2" customFormat="1" x14ac:dyDescent="0.25">
      <c r="A419" s="5"/>
      <c r="B419" s="5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s="2" customFormat="1" x14ac:dyDescent="0.25">
      <c r="A420" s="5"/>
      <c r="B420" s="5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s="2" customFormat="1" x14ac:dyDescent="0.25">
      <c r="A421" s="5"/>
      <c r="B421" s="5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s="2" customFormat="1" x14ac:dyDescent="0.25">
      <c r="A422" s="5"/>
      <c r="B422" s="5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s="2" customFormat="1" x14ac:dyDescent="0.25">
      <c r="A423" s="5"/>
      <c r="B423" s="5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s="2" customFormat="1" x14ac:dyDescent="0.25">
      <c r="A424" s="5"/>
      <c r="B424" s="5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s="2" customFormat="1" x14ac:dyDescent="0.25">
      <c r="A425" s="5"/>
      <c r="B425" s="5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s="2" customFormat="1" x14ac:dyDescent="0.25">
      <c r="A426" s="5"/>
      <c r="B426" s="5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s="2" customFormat="1" x14ac:dyDescent="0.25">
      <c r="A427" s="5"/>
      <c r="B427" s="5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s="2" customFormat="1" x14ac:dyDescent="0.25">
      <c r="A428" s="5"/>
      <c r="B428" s="5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s="2" customFormat="1" x14ac:dyDescent="0.25">
      <c r="A429" s="5"/>
      <c r="B429" s="5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s="2" customFormat="1" x14ac:dyDescent="0.25">
      <c r="A430" s="5"/>
      <c r="B430" s="5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s="2" customFormat="1" x14ac:dyDescent="0.25">
      <c r="A431" s="5"/>
      <c r="B431" s="5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s="2" customFormat="1" x14ac:dyDescent="0.25">
      <c r="A432" s="5"/>
      <c r="B432" s="5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s="2" customFormat="1" x14ac:dyDescent="0.25">
      <c r="A433" s="5"/>
      <c r="B433" s="5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s="2" customFormat="1" x14ac:dyDescent="0.25">
      <c r="A434" s="5"/>
      <c r="B434" s="5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s="2" customFormat="1" x14ac:dyDescent="0.25">
      <c r="A435" s="5"/>
      <c r="B435" s="5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s="2" customFormat="1" x14ac:dyDescent="0.25">
      <c r="A436" s="5"/>
      <c r="B436" s="5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s="2" customFormat="1" x14ac:dyDescent="0.25">
      <c r="A437" s="5"/>
      <c r="B437" s="5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s="2" customFormat="1" x14ac:dyDescent="0.25">
      <c r="A438" s="5"/>
      <c r="B438" s="5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s="2" customFormat="1" x14ac:dyDescent="0.25">
      <c r="A439" s="5"/>
      <c r="B439" s="5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s="2" customFormat="1" x14ac:dyDescent="0.25">
      <c r="A440" s="5"/>
      <c r="B440" s="5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s="2" customFormat="1" x14ac:dyDescent="0.25">
      <c r="A441" s="5"/>
      <c r="B441" s="5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s="2" customFormat="1" x14ac:dyDescent="0.25">
      <c r="A442" s="5"/>
      <c r="B442" s="5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s="2" customFormat="1" x14ac:dyDescent="0.25">
      <c r="A443" s="5"/>
      <c r="B443" s="5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s="2" customFormat="1" x14ac:dyDescent="0.25">
      <c r="A444" s="5"/>
      <c r="B444" s="5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s="2" customFormat="1" x14ac:dyDescent="0.25">
      <c r="A445" s="5"/>
      <c r="B445" s="5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s="2" customFormat="1" x14ac:dyDescent="0.25">
      <c r="A446" s="5"/>
      <c r="B446" s="5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s="2" customFormat="1" x14ac:dyDescent="0.25">
      <c r="A447" s="5"/>
      <c r="B447" s="5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s="2" customFormat="1" x14ac:dyDescent="0.25">
      <c r="A448" s="5"/>
      <c r="B448" s="5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s="2" customFormat="1" x14ac:dyDescent="0.25">
      <c r="A449" s="5"/>
      <c r="B449" s="5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s="2" customFormat="1" x14ac:dyDescent="0.25">
      <c r="A450" s="5"/>
      <c r="B450" s="5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s="2" customFormat="1" x14ac:dyDescent="0.25">
      <c r="A451" s="5"/>
      <c r="B451" s="5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s="2" customFormat="1" x14ac:dyDescent="0.25">
      <c r="A452" s="5"/>
      <c r="B452" s="5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s="2" customFormat="1" x14ac:dyDescent="0.25">
      <c r="A453" s="5"/>
      <c r="B453" s="5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s="2" customFormat="1" x14ac:dyDescent="0.25">
      <c r="A454" s="5"/>
      <c r="B454" s="5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s="2" customFormat="1" x14ac:dyDescent="0.25">
      <c r="A455" s="5"/>
      <c r="B455" s="5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s="2" customFormat="1" x14ac:dyDescent="0.25">
      <c r="A456" s="5"/>
      <c r="B456" s="5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s="2" customFormat="1" x14ac:dyDescent="0.25">
      <c r="A457" s="5"/>
      <c r="B457" s="5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s="2" customFormat="1" x14ac:dyDescent="0.25">
      <c r="A458" s="5"/>
      <c r="B458" s="5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s="2" customFormat="1" x14ac:dyDescent="0.25">
      <c r="A459" s="5"/>
      <c r="B459" s="5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s="2" customFormat="1" x14ac:dyDescent="0.25">
      <c r="A460" s="5"/>
      <c r="B460" s="5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s="2" customFormat="1" x14ac:dyDescent="0.25">
      <c r="A461" s="5"/>
      <c r="B461" s="5"/>
      <c r="C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s="2" customFormat="1" x14ac:dyDescent="0.25">
      <c r="A462" s="5"/>
      <c r="B462" s="5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s="2" customFormat="1" x14ac:dyDescent="0.25">
      <c r="A463" s="5"/>
      <c r="B463" s="5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s="41" customFormat="1" x14ac:dyDescent="0.25">
      <c r="A464" s="3"/>
      <c r="B464" s="3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s="2" customFormat="1" x14ac:dyDescent="0.25">
      <c r="A465" s="5"/>
      <c r="B465" s="5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s="2" customFormat="1" x14ac:dyDescent="0.25">
      <c r="A466" s="5"/>
      <c r="B466" s="5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s="2" customFormat="1" x14ac:dyDescent="0.25">
      <c r="A467" s="5"/>
      <c r="B467" s="5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s="2" customFormat="1" x14ac:dyDescent="0.25">
      <c r="A468" s="5"/>
      <c r="B468" s="5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s="2" customFormat="1" x14ac:dyDescent="0.25">
      <c r="A469" s="5"/>
      <c r="B469" s="5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s="2" customFormat="1" x14ac:dyDescent="0.25">
      <c r="A470" s="5"/>
      <c r="B470" s="5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s="2" customFormat="1" x14ac:dyDescent="0.25">
      <c r="A471" s="5"/>
      <c r="B471" s="5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s="2" customFormat="1" x14ac:dyDescent="0.25">
      <c r="A472" s="5"/>
      <c r="B472" s="5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s="2" customFormat="1" x14ac:dyDescent="0.25">
      <c r="A473" s="5"/>
      <c r="B473" s="5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s="2" customFormat="1" x14ac:dyDescent="0.25">
      <c r="A474" s="5"/>
      <c r="B474" s="5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s="2" customFormat="1" x14ac:dyDescent="0.25">
      <c r="A475" s="5"/>
      <c r="B475" s="5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s="2" customFormat="1" x14ac:dyDescent="0.25">
      <c r="A476" s="5"/>
      <c r="B476" s="5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s="2" customFormat="1" x14ac:dyDescent="0.25">
      <c r="A477" s="5"/>
      <c r="B477" s="5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s="2" customFormat="1" x14ac:dyDescent="0.25">
      <c r="A478" s="5"/>
      <c r="B478" s="5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s="2" customFormat="1" x14ac:dyDescent="0.25">
      <c r="A479" s="5"/>
      <c r="B479" s="5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s="2" customFormat="1" x14ac:dyDescent="0.25">
      <c r="A480" s="5"/>
      <c r="B480" s="5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s="2" customFormat="1" x14ac:dyDescent="0.25">
      <c r="A481" s="5"/>
      <c r="B481" s="5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s="2" customFormat="1" x14ac:dyDescent="0.25">
      <c r="A482" s="5"/>
      <c r="B482" s="5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s="2" customFormat="1" x14ac:dyDescent="0.25">
      <c r="A483" s="5"/>
      <c r="B483" s="5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s="2" customFormat="1" x14ac:dyDescent="0.25">
      <c r="A484" s="5"/>
      <c r="B484" s="5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s="2" customFormat="1" x14ac:dyDescent="0.25">
      <c r="A485" s="5"/>
      <c r="B485" s="5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s="2" customFormat="1" x14ac:dyDescent="0.25">
      <c r="A486" s="5"/>
      <c r="B486" s="5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s="2" customFormat="1" x14ac:dyDescent="0.25">
      <c r="A487" s="5"/>
      <c r="B487" s="5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s="2" customFormat="1" x14ac:dyDescent="0.25">
      <c r="A488" s="5"/>
      <c r="B488" s="5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s="2" customFormat="1" x14ac:dyDescent="0.25">
      <c r="A489" s="5"/>
      <c r="B489" s="5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s="2" customFormat="1" x14ac:dyDescent="0.25">
      <c r="A490" s="5"/>
      <c r="B490" s="5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s="2" customFormat="1" x14ac:dyDescent="0.25">
      <c r="A491" s="5"/>
      <c r="B491" s="5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s="2" customFormat="1" x14ac:dyDescent="0.25">
      <c r="A492" s="5"/>
      <c r="B492" s="5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s="2" customFormat="1" x14ac:dyDescent="0.25">
      <c r="A493" s="5"/>
      <c r="B493" s="5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s="2" customFormat="1" x14ac:dyDescent="0.25">
      <c r="A494" s="5"/>
      <c r="B494" s="5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s="2" customFormat="1" x14ac:dyDescent="0.25">
      <c r="A495" s="5"/>
      <c r="B495" s="5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s="2" customFormat="1" x14ac:dyDescent="0.25">
      <c r="A496" s="5"/>
      <c r="B496" s="5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s="2" customFormat="1" x14ac:dyDescent="0.25">
      <c r="A497" s="5"/>
      <c r="B497" s="5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s="2" customFormat="1" x14ac:dyDescent="0.25">
      <c r="A498" s="5"/>
      <c r="B498" s="5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s="2" customFormat="1" x14ac:dyDescent="0.25">
      <c r="A499" s="5"/>
      <c r="B499" s="5"/>
      <c r="C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s="2" customFormat="1" x14ac:dyDescent="0.25">
      <c r="A500" s="5"/>
      <c r="B500" s="5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s="2" customFormat="1" x14ac:dyDescent="0.25">
      <c r="A501" s="5"/>
      <c r="B501" s="5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s="41" customFormat="1" x14ac:dyDescent="0.25">
      <c r="A502" s="3"/>
      <c r="B502" s="3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s="2" customFormat="1" x14ac:dyDescent="0.25">
      <c r="A503" s="5"/>
      <c r="B503" s="5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s="2" customFormat="1" x14ac:dyDescent="0.25">
      <c r="A504" s="5"/>
      <c r="B504" s="5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s="2" customFormat="1" x14ac:dyDescent="0.25">
      <c r="A505" s="5"/>
      <c r="B505" s="5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s="2" customFormat="1" x14ac:dyDescent="0.25">
      <c r="A506" s="5"/>
      <c r="B506" s="5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s="2" customFormat="1" x14ac:dyDescent="0.25">
      <c r="A507" s="5"/>
      <c r="B507" s="5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s="2" customFormat="1" x14ac:dyDescent="0.25">
      <c r="A508" s="5"/>
      <c r="B508" s="5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s="2" customFormat="1" x14ac:dyDescent="0.25">
      <c r="A509" s="5"/>
      <c r="B509" s="5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s="2" customFormat="1" x14ac:dyDescent="0.25">
      <c r="A510" s="5"/>
      <c r="B510" s="5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s="2" customFormat="1" x14ac:dyDescent="0.25">
      <c r="A511" s="5"/>
      <c r="B511" s="5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s="2" customFormat="1" x14ac:dyDescent="0.25">
      <c r="A512" s="5"/>
      <c r="B512" s="5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s="2" customFormat="1" x14ac:dyDescent="0.25">
      <c r="A513" s="5"/>
      <c r="B513" s="5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s="2" customFormat="1" x14ac:dyDescent="0.25">
      <c r="A514" s="5"/>
      <c r="B514" s="5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s="2" customFormat="1" x14ac:dyDescent="0.25">
      <c r="A515" s="5"/>
      <c r="B515" s="5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s="2" customFormat="1" x14ac:dyDescent="0.25">
      <c r="A516" s="5"/>
      <c r="B516" s="5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s="2" customFormat="1" x14ac:dyDescent="0.25">
      <c r="A517" s="5"/>
      <c r="B517" s="5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s="2" customFormat="1" x14ac:dyDescent="0.25">
      <c r="A518" s="5"/>
      <c r="B518" s="5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s="2" customFormat="1" x14ac:dyDescent="0.25">
      <c r="A519" s="5"/>
      <c r="B519" s="5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s="2" customFormat="1" x14ac:dyDescent="0.25">
      <c r="A520" s="5"/>
      <c r="B520" s="5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s="2" customFormat="1" x14ac:dyDescent="0.25">
      <c r="A521" s="5"/>
      <c r="B521" s="5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s="2" customFormat="1" x14ac:dyDescent="0.25">
      <c r="A522" s="5"/>
      <c r="B522" s="5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s="2" customFormat="1" x14ac:dyDescent="0.25">
      <c r="A523" s="5"/>
      <c r="B523" s="5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s="2" customFormat="1" x14ac:dyDescent="0.25">
      <c r="A524" s="5"/>
      <c r="B524" s="5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s="2" customFormat="1" x14ac:dyDescent="0.25">
      <c r="A525" s="5"/>
      <c r="B525" s="5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s="2" customFormat="1" x14ac:dyDescent="0.25">
      <c r="A526" s="5"/>
      <c r="B526" s="5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s="2" customFormat="1" x14ac:dyDescent="0.25">
      <c r="A527" s="5"/>
      <c r="B527" s="5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s="2" customFormat="1" x14ac:dyDescent="0.25">
      <c r="A528" s="5"/>
      <c r="B528" s="5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s="2" customFormat="1" x14ac:dyDescent="0.25">
      <c r="A529" s="5"/>
      <c r="B529" s="5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s="2" customFormat="1" x14ac:dyDescent="0.25">
      <c r="A530" s="5"/>
      <c r="B530" s="5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s="2" customFormat="1" x14ac:dyDescent="0.25">
      <c r="A531" s="5"/>
      <c r="B531" s="5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s="2" customFormat="1" x14ac:dyDescent="0.25">
      <c r="A532" s="5"/>
      <c r="B532" s="5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s="2" customFormat="1" x14ac:dyDescent="0.25">
      <c r="A533" s="5"/>
      <c r="B533" s="5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s="2" customFormat="1" x14ac:dyDescent="0.25">
      <c r="A534" s="5"/>
      <c r="B534" s="5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s="2" customFormat="1" x14ac:dyDescent="0.25">
      <c r="A535" s="5"/>
      <c r="B535" s="5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s="2" customFormat="1" x14ac:dyDescent="0.25">
      <c r="A536" s="5"/>
      <c r="B536" s="5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s="2" customFormat="1" x14ac:dyDescent="0.25">
      <c r="A537" s="5"/>
      <c r="B537" s="5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s="2" customFormat="1" x14ac:dyDescent="0.25">
      <c r="A538" s="5"/>
      <c r="B538" s="5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s="2" customFormat="1" x14ac:dyDescent="0.25">
      <c r="A539" s="5"/>
      <c r="B539" s="5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s="2" customFormat="1" x14ac:dyDescent="0.25">
      <c r="A540" s="5"/>
      <c r="B540" s="5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s="2" customFormat="1" x14ac:dyDescent="0.25">
      <c r="A541" s="5"/>
      <c r="B541" s="5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s="2" customFormat="1" x14ac:dyDescent="0.25">
      <c r="A542" s="5"/>
      <c r="B542" s="5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s="2" customFormat="1" x14ac:dyDescent="0.25">
      <c r="A543" s="5"/>
      <c r="B543" s="5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s="2" customFormat="1" x14ac:dyDescent="0.25">
      <c r="A544" s="5"/>
      <c r="B544" s="5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s="2" customFormat="1" x14ac:dyDescent="0.25">
      <c r="A545" s="5"/>
      <c r="B545" s="5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s="2" customFormat="1" x14ac:dyDescent="0.25">
      <c r="A546" s="5"/>
      <c r="B546" s="5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s="2" customFormat="1" x14ac:dyDescent="0.25">
      <c r="A547" s="5"/>
      <c r="B547" s="5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s="2" customFormat="1" x14ac:dyDescent="0.25">
      <c r="A548" s="5"/>
      <c r="B548" s="5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s="2" customFormat="1" x14ac:dyDescent="0.25">
      <c r="A549" s="5"/>
      <c r="B549" s="5"/>
      <c r="C549" s="6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s="2" customFormat="1" x14ac:dyDescent="0.25">
      <c r="A550" s="5"/>
      <c r="B550" s="5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s="2" customFormat="1" x14ac:dyDescent="0.25">
      <c r="A551" s="5"/>
      <c r="B551" s="5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s="41" customFormat="1" x14ac:dyDescent="0.25">
      <c r="A552" s="3"/>
      <c r="B552" s="3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s="2" customFormat="1" x14ac:dyDescent="0.25">
      <c r="A553" s="5"/>
      <c r="B553" s="5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s="2" customFormat="1" x14ac:dyDescent="0.25">
      <c r="A554" s="5"/>
      <c r="B554" s="5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s="2" customFormat="1" x14ac:dyDescent="0.25">
      <c r="A555" s="5"/>
      <c r="B555" s="5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s="2" customFormat="1" x14ac:dyDescent="0.25">
      <c r="A556" s="5"/>
      <c r="B556" s="5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s="2" customFormat="1" x14ac:dyDescent="0.25">
      <c r="A557" s="5"/>
      <c r="B557" s="5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s="2" customFormat="1" x14ac:dyDescent="0.25">
      <c r="A558" s="5"/>
      <c r="B558" s="5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s="2" customFormat="1" x14ac:dyDescent="0.25">
      <c r="A559" s="5"/>
      <c r="B559" s="5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s="2" customFormat="1" x14ac:dyDescent="0.25">
      <c r="A560" s="5"/>
      <c r="B560" s="5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s="2" customFormat="1" x14ac:dyDescent="0.25">
      <c r="A561" s="5"/>
      <c r="B561" s="5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s="2" customFormat="1" x14ac:dyDescent="0.25">
      <c r="A562" s="5"/>
      <c r="B562" s="5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s="2" customFormat="1" x14ac:dyDescent="0.25">
      <c r="A563" s="5"/>
      <c r="B563" s="5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s="2" customFormat="1" x14ac:dyDescent="0.25">
      <c r="A564" s="5"/>
      <c r="B564" s="5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s="2" customFormat="1" x14ac:dyDescent="0.25">
      <c r="A565" s="5"/>
      <c r="B565" s="5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s="2" customFormat="1" x14ac:dyDescent="0.25">
      <c r="A566" s="5"/>
      <c r="B566" s="5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s="2" customFormat="1" x14ac:dyDescent="0.25">
      <c r="A567" s="5"/>
      <c r="B567" s="5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s="2" customFormat="1" x14ac:dyDescent="0.25">
      <c r="A568" s="5"/>
      <c r="B568" s="5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s="2" customFormat="1" x14ac:dyDescent="0.25">
      <c r="A569" s="5"/>
      <c r="B569" s="5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s="2" customFormat="1" x14ac:dyDescent="0.25">
      <c r="A570" s="5"/>
      <c r="B570" s="5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s="2" customFormat="1" x14ac:dyDescent="0.25">
      <c r="A571" s="5"/>
      <c r="B571" s="5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s="2" customFormat="1" x14ac:dyDescent="0.25">
      <c r="A572" s="5"/>
      <c r="B572" s="5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s="2" customFormat="1" x14ac:dyDescent="0.25">
      <c r="A573" s="5"/>
      <c r="B573" s="5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s="2" customFormat="1" x14ac:dyDescent="0.25">
      <c r="A574" s="5"/>
      <c r="B574" s="5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s="2" customFormat="1" x14ac:dyDescent="0.25">
      <c r="A575" s="5"/>
      <c r="B575" s="5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s="2" customFormat="1" x14ac:dyDescent="0.25">
      <c r="A576" s="5"/>
      <c r="B576" s="5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s="2" customFormat="1" x14ac:dyDescent="0.25">
      <c r="A577" s="5"/>
      <c r="B577" s="5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s="2" customFormat="1" x14ac:dyDescent="0.25">
      <c r="A578" s="5"/>
      <c r="B578" s="5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s="2" customFormat="1" x14ac:dyDescent="0.25">
      <c r="A579" s="5"/>
      <c r="B579" s="5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s="2" customFormat="1" x14ac:dyDescent="0.25">
      <c r="A580" s="5"/>
      <c r="B580" s="5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s="2" customFormat="1" x14ac:dyDescent="0.25">
      <c r="A581" s="5"/>
      <c r="B581" s="5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s="2" customFormat="1" x14ac:dyDescent="0.25">
      <c r="A582" s="5"/>
      <c r="B582" s="5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s="2" customFormat="1" x14ac:dyDescent="0.25">
      <c r="A583" s="5"/>
      <c r="B583" s="5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s="2" customFormat="1" x14ac:dyDescent="0.25">
      <c r="A584" s="5"/>
      <c r="B584" s="5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s="2" customFormat="1" x14ac:dyDescent="0.25">
      <c r="A585" s="5"/>
      <c r="B585" s="5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s="2" customFormat="1" x14ac:dyDescent="0.25">
      <c r="A586" s="5"/>
      <c r="B586" s="5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s="2" customFormat="1" x14ac:dyDescent="0.25">
      <c r="A587" s="5"/>
      <c r="B587" s="5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s="2" customFormat="1" x14ac:dyDescent="0.25">
      <c r="A588" s="5"/>
      <c r="B588" s="5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s="2" customFormat="1" x14ac:dyDescent="0.25">
      <c r="A589" s="5"/>
      <c r="B589" s="5"/>
      <c r="C589" s="6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s="2" customFormat="1" x14ac:dyDescent="0.25">
      <c r="A590" s="5"/>
      <c r="B590" s="5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s="2" customFormat="1" x14ac:dyDescent="0.25">
      <c r="A591" s="5"/>
      <c r="B591" s="5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s="41" customFormat="1" x14ac:dyDescent="0.25">
      <c r="A592" s="3"/>
      <c r="B592" s="3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s="2" customFormat="1" x14ac:dyDescent="0.25">
      <c r="A593" s="5"/>
      <c r="B593" s="5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s="2" customFormat="1" x14ac:dyDescent="0.25">
      <c r="A594" s="5"/>
      <c r="B594" s="5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s="2" customFormat="1" x14ac:dyDescent="0.25">
      <c r="A595" s="5"/>
      <c r="B595" s="5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s="2" customFormat="1" x14ac:dyDescent="0.25">
      <c r="A596" s="5"/>
      <c r="B596" s="5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s="2" customFormat="1" x14ac:dyDescent="0.25">
      <c r="A597" s="5"/>
      <c r="B597" s="5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s="2" customFormat="1" x14ac:dyDescent="0.25">
      <c r="A598" s="5"/>
      <c r="B598" s="5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s="2" customFormat="1" x14ac:dyDescent="0.25">
      <c r="A599" s="5"/>
      <c r="B599" s="5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s="2" customFormat="1" x14ac:dyDescent="0.25">
      <c r="A600" s="5"/>
      <c r="B600" s="5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s="2" customFormat="1" x14ac:dyDescent="0.25">
      <c r="A601" s="5"/>
      <c r="B601" s="5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s="2" customFormat="1" x14ac:dyDescent="0.25">
      <c r="A602" s="5"/>
      <c r="B602" s="5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s="2" customFormat="1" x14ac:dyDescent="0.25">
      <c r="A603" s="5"/>
      <c r="B603" s="5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s="2" customFormat="1" x14ac:dyDescent="0.25">
      <c r="A604" s="5"/>
      <c r="B604" s="5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s="2" customFormat="1" x14ac:dyDescent="0.25">
      <c r="A605" s="5"/>
      <c r="B605" s="5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s="2" customFormat="1" x14ac:dyDescent="0.25">
      <c r="A606" s="5"/>
      <c r="B606" s="5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s="2" customFormat="1" x14ac:dyDescent="0.25">
      <c r="A607" s="5"/>
      <c r="B607" s="5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s="2" customFormat="1" x14ac:dyDescent="0.25">
      <c r="A608" s="5"/>
      <c r="B608" s="5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s="2" customFormat="1" x14ac:dyDescent="0.25">
      <c r="A609" s="5"/>
      <c r="B609" s="5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s="2" customFormat="1" x14ac:dyDescent="0.25">
      <c r="A610" s="5"/>
      <c r="B610" s="5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s="2" customFormat="1" x14ac:dyDescent="0.25">
      <c r="A611" s="5"/>
      <c r="B611" s="5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s="2" customFormat="1" x14ac:dyDescent="0.25">
      <c r="A612" s="5"/>
      <c r="B612" s="5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s="2" customFormat="1" x14ac:dyDescent="0.25">
      <c r="A613" s="5"/>
      <c r="B613" s="5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s="2" customFormat="1" x14ac:dyDescent="0.25">
      <c r="A614" s="5"/>
      <c r="B614" s="5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s="2" customFormat="1" x14ac:dyDescent="0.25">
      <c r="A615" s="5"/>
      <c r="B615" s="5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s="2" customFormat="1" x14ac:dyDescent="0.25">
      <c r="A616" s="5"/>
      <c r="B616" s="5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s="2" customFormat="1" x14ac:dyDescent="0.25">
      <c r="A617" s="5"/>
      <c r="B617" s="5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s="2" customFormat="1" x14ac:dyDescent="0.25">
      <c r="A618" s="5"/>
      <c r="B618" s="5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s="2" customFormat="1" x14ac:dyDescent="0.25">
      <c r="A619" s="5"/>
      <c r="B619" s="5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s="2" customFormat="1" x14ac:dyDescent="0.25">
      <c r="A620" s="5"/>
      <c r="B620" s="5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s="2" customFormat="1" x14ac:dyDescent="0.25">
      <c r="A621" s="5"/>
      <c r="B621" s="5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s="2" customFormat="1" x14ac:dyDescent="0.25">
      <c r="A622" s="5"/>
      <c r="B622" s="5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s="2" customFormat="1" x14ac:dyDescent="0.25">
      <c r="A623" s="5"/>
      <c r="B623" s="5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s="2" customFormat="1" x14ac:dyDescent="0.25">
      <c r="A624" s="5"/>
      <c r="B624" s="5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s="2" customFormat="1" x14ac:dyDescent="0.25">
      <c r="A625" s="5"/>
      <c r="B625" s="5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s="2" customFormat="1" x14ac:dyDescent="0.25">
      <c r="A626" s="5"/>
      <c r="B626" s="5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s="2" customFormat="1" x14ac:dyDescent="0.25">
      <c r="A627" s="5"/>
      <c r="B627" s="5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s="2" customFormat="1" x14ac:dyDescent="0.25">
      <c r="A628" s="5"/>
      <c r="B628" s="5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s="2" customFormat="1" x14ac:dyDescent="0.25">
      <c r="A629" s="5"/>
      <c r="B629" s="5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s="2" customFormat="1" x14ac:dyDescent="0.25">
      <c r="A630" s="5"/>
      <c r="B630" s="5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s="2" customFormat="1" x14ac:dyDescent="0.25">
      <c r="A631" s="5"/>
      <c r="B631" s="5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s="2" customFormat="1" x14ac:dyDescent="0.25">
      <c r="A632" s="5"/>
      <c r="B632" s="5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s="2" customFormat="1" x14ac:dyDescent="0.25">
      <c r="A633" s="5"/>
      <c r="B633" s="5"/>
      <c r="C633" s="6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s="2" customFormat="1" x14ac:dyDescent="0.25">
      <c r="A634" s="5"/>
      <c r="B634" s="5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s="2" customFormat="1" x14ac:dyDescent="0.25">
      <c r="A635" s="5"/>
      <c r="B635" s="5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s="41" customFormat="1" x14ac:dyDescent="0.25">
      <c r="A636" s="3"/>
      <c r="B636" s="3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s="2" customFormat="1" x14ac:dyDescent="0.25">
      <c r="A637" s="5"/>
      <c r="B637" s="5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s="2" customFormat="1" x14ac:dyDescent="0.25">
      <c r="A638" s="5"/>
      <c r="B638" s="5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s="2" customFormat="1" x14ac:dyDescent="0.25">
      <c r="A639" s="5"/>
      <c r="B639" s="5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s="2" customFormat="1" x14ac:dyDescent="0.25">
      <c r="A640" s="5"/>
      <c r="B640" s="5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s="2" customFormat="1" x14ac:dyDescent="0.25">
      <c r="A641" s="5"/>
      <c r="B641" s="5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s="2" customFormat="1" x14ac:dyDescent="0.25">
      <c r="A642" s="5"/>
      <c r="B642" s="5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s="2" customFormat="1" x14ac:dyDescent="0.25">
      <c r="A643" s="5"/>
      <c r="B643" s="5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s="2" customFormat="1" x14ac:dyDescent="0.25">
      <c r="A644" s="5"/>
      <c r="B644" s="5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s="2" customFormat="1" x14ac:dyDescent="0.25">
      <c r="A645" s="5"/>
      <c r="B645" s="5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s="2" customFormat="1" x14ac:dyDescent="0.25">
      <c r="A646" s="5"/>
      <c r="B646" s="5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s="2" customFormat="1" x14ac:dyDescent="0.25">
      <c r="A647" s="5"/>
      <c r="B647" s="5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s="2" customFormat="1" x14ac:dyDescent="0.25">
      <c r="A648" s="5"/>
      <c r="B648" s="5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s="2" customFormat="1" x14ac:dyDescent="0.25">
      <c r="A649" s="5"/>
      <c r="B649" s="5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s="2" customFormat="1" x14ac:dyDescent="0.25">
      <c r="A650" s="5"/>
      <c r="B650" s="5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s="2" customFormat="1" x14ac:dyDescent="0.25">
      <c r="A651" s="5"/>
      <c r="B651" s="5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s="2" customFormat="1" x14ac:dyDescent="0.25">
      <c r="A652" s="5"/>
      <c r="B652" s="5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s="2" customFormat="1" x14ac:dyDescent="0.25">
      <c r="A653" s="5"/>
      <c r="B653" s="5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s="2" customFormat="1" x14ac:dyDescent="0.25">
      <c r="A654" s="5"/>
      <c r="B654" s="5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s="2" customFormat="1" x14ac:dyDescent="0.25">
      <c r="A655" s="5"/>
      <c r="B655" s="5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s="2" customFormat="1" x14ac:dyDescent="0.25">
      <c r="A656" s="5"/>
      <c r="B656" s="5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s="2" customFormat="1" x14ac:dyDescent="0.25">
      <c r="A657" s="5"/>
      <c r="B657" s="5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s="2" customFormat="1" x14ac:dyDescent="0.25">
      <c r="A658" s="5"/>
      <c r="B658" s="5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s="2" customFormat="1" x14ac:dyDescent="0.25">
      <c r="A659" s="5"/>
      <c r="B659" s="5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s="2" customFormat="1" x14ac:dyDescent="0.25">
      <c r="A660" s="5"/>
      <c r="B660" s="5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s="2" customFormat="1" x14ac:dyDescent="0.25">
      <c r="A661" s="5"/>
      <c r="B661" s="5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s="2" customFormat="1" x14ac:dyDescent="0.25">
      <c r="A662" s="5"/>
      <c r="B662" s="5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s="2" customFormat="1" x14ac:dyDescent="0.25">
      <c r="A663" s="5"/>
      <c r="B663" s="5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s="2" customFormat="1" x14ac:dyDescent="0.25">
      <c r="A664" s="5"/>
      <c r="B664" s="5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s="2" customFormat="1" x14ac:dyDescent="0.25">
      <c r="A665" s="5"/>
      <c r="B665" s="5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s="2" customFormat="1" x14ac:dyDescent="0.25">
      <c r="A666" s="5"/>
      <c r="B666" s="5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s="2" customFormat="1" x14ac:dyDescent="0.25">
      <c r="A667" s="5"/>
      <c r="B667" s="5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s="2" customFormat="1" x14ac:dyDescent="0.25">
      <c r="A668" s="5"/>
      <c r="B668" s="5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s="2" customFormat="1" x14ac:dyDescent="0.25">
      <c r="A669" s="5"/>
      <c r="B669" s="5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s="2" customFormat="1" x14ac:dyDescent="0.25">
      <c r="A670" s="5"/>
      <c r="B670" s="5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s="2" customFormat="1" x14ac:dyDescent="0.25">
      <c r="A671" s="5"/>
      <c r="B671" s="5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s="2" customFormat="1" x14ac:dyDescent="0.25">
      <c r="A672" s="5"/>
      <c r="B672" s="5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s="2" customFormat="1" x14ac:dyDescent="0.25">
      <c r="A673" s="5"/>
      <c r="B673" s="5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s="2" customFormat="1" x14ac:dyDescent="0.25">
      <c r="A674" s="5"/>
      <c r="B674" s="5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s="2" customFormat="1" x14ac:dyDescent="0.25">
      <c r="A675" s="5"/>
      <c r="B675" s="5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s="2" customFormat="1" x14ac:dyDescent="0.25">
      <c r="A676" s="5"/>
      <c r="B676" s="5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s="2" customFormat="1" x14ac:dyDescent="0.25">
      <c r="A677" s="5"/>
      <c r="B677" s="5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s="2" customFormat="1" x14ac:dyDescent="0.25">
      <c r="A678" s="5"/>
      <c r="B678" s="5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s="2" customFormat="1" x14ac:dyDescent="0.25">
      <c r="A679" s="5"/>
      <c r="B679" s="5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s="2" customFormat="1" x14ac:dyDescent="0.25">
      <c r="A680" s="5"/>
      <c r="B680" s="5"/>
      <c r="C680" s="6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s="2" customFormat="1" x14ac:dyDescent="0.25">
      <c r="A681" s="5"/>
      <c r="B681" s="5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s="2" customFormat="1" x14ac:dyDescent="0.25">
      <c r="A682" s="5"/>
      <c r="B682" s="5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s="41" customFormat="1" x14ac:dyDescent="0.25">
      <c r="A683" s="3"/>
      <c r="B683" s="3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s="2" customFormat="1" x14ac:dyDescent="0.25">
      <c r="A684" s="5"/>
      <c r="B684" s="5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s="2" customFormat="1" x14ac:dyDescent="0.25">
      <c r="A685" s="5"/>
      <c r="B685" s="5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s="2" customFormat="1" x14ac:dyDescent="0.25">
      <c r="A686" s="5"/>
      <c r="B686" s="5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s="2" customFormat="1" x14ac:dyDescent="0.25">
      <c r="A687" s="5"/>
      <c r="B687" s="5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s="2" customFormat="1" x14ac:dyDescent="0.25">
      <c r="A688" s="5"/>
      <c r="B688" s="5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s="2" customFormat="1" x14ac:dyDescent="0.25">
      <c r="A689" s="5"/>
      <c r="B689" s="5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s="2" customFormat="1" x14ac:dyDescent="0.25">
      <c r="A690" s="5"/>
      <c r="B690" s="5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s="2" customFormat="1" x14ac:dyDescent="0.25">
      <c r="A691" s="5"/>
      <c r="B691" s="5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s="2" customFormat="1" x14ac:dyDescent="0.25">
      <c r="A692" s="5"/>
      <c r="B692" s="5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s="2" customFormat="1" x14ac:dyDescent="0.25">
      <c r="A693" s="5"/>
      <c r="B693" s="5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s="2" customFormat="1" x14ac:dyDescent="0.25">
      <c r="A694" s="5"/>
      <c r="B694" s="5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s="2" customFormat="1" x14ac:dyDescent="0.25">
      <c r="A695" s="5"/>
      <c r="B695" s="5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s="2" customFormat="1" x14ac:dyDescent="0.25">
      <c r="A696" s="5"/>
      <c r="B696" s="5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s="2" customFormat="1" x14ac:dyDescent="0.25">
      <c r="A697" s="5"/>
      <c r="B697" s="5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s="2" customFormat="1" x14ac:dyDescent="0.25">
      <c r="A698" s="5"/>
      <c r="B698" s="5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s="2" customFormat="1" x14ac:dyDescent="0.25">
      <c r="A699" s="5"/>
      <c r="B699" s="5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s="2" customFormat="1" x14ac:dyDescent="0.25">
      <c r="A700" s="5"/>
      <c r="B700" s="5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s="2" customFormat="1" x14ac:dyDescent="0.25">
      <c r="A701" s="5"/>
      <c r="B701" s="5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s="2" customFormat="1" x14ac:dyDescent="0.25">
      <c r="A702" s="5"/>
      <c r="B702" s="5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s="2" customFormat="1" x14ac:dyDescent="0.25">
      <c r="A703" s="5"/>
      <c r="B703" s="5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s="2" customFormat="1" x14ac:dyDescent="0.25">
      <c r="A704" s="5"/>
      <c r="B704" s="5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s="2" customFormat="1" x14ac:dyDescent="0.25">
      <c r="A705" s="5"/>
      <c r="B705" s="5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s="2" customFormat="1" x14ac:dyDescent="0.25">
      <c r="A706" s="5"/>
      <c r="B706" s="5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s="2" customFormat="1" x14ac:dyDescent="0.25">
      <c r="A707" s="5"/>
      <c r="B707" s="5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s="2" customFormat="1" x14ac:dyDescent="0.25">
      <c r="A708" s="5"/>
      <c r="B708" s="5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s="2" customFormat="1" x14ac:dyDescent="0.25">
      <c r="A709" s="5"/>
      <c r="B709" s="5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s="2" customFormat="1" x14ac:dyDescent="0.25">
      <c r="A710" s="5"/>
      <c r="B710" s="5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s="2" customFormat="1" x14ac:dyDescent="0.25">
      <c r="A711" s="5"/>
      <c r="B711" s="5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s="2" customFormat="1" x14ac:dyDescent="0.25">
      <c r="A712" s="5"/>
      <c r="B712" s="5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s="2" customFormat="1" x14ac:dyDescent="0.25">
      <c r="A713" s="5"/>
      <c r="B713" s="5"/>
      <c r="C713" s="6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s="2" customFormat="1" x14ac:dyDescent="0.25">
      <c r="A714" s="5"/>
      <c r="B714" s="5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s="2" customFormat="1" x14ac:dyDescent="0.25">
      <c r="A715" s="5"/>
      <c r="B715" s="5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s="41" customFormat="1" x14ac:dyDescent="0.25">
      <c r="A716" s="3"/>
      <c r="B716" s="3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s="2" customFormat="1" x14ac:dyDescent="0.25">
      <c r="A717" s="5"/>
      <c r="B717" s="5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s="2" customFormat="1" x14ac:dyDescent="0.25">
      <c r="A718" s="5"/>
      <c r="B718" s="5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s="2" customFormat="1" x14ac:dyDescent="0.25">
      <c r="A719" s="5"/>
      <c r="B719" s="5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s="2" customFormat="1" x14ac:dyDescent="0.25">
      <c r="A720" s="5"/>
      <c r="B720" s="5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s="2" customFormat="1" x14ac:dyDescent="0.25">
      <c r="A721" s="5"/>
      <c r="B721" s="5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s="2" customFormat="1" x14ac:dyDescent="0.25">
      <c r="A722" s="5"/>
      <c r="B722" s="5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s="2" customFormat="1" x14ac:dyDescent="0.25">
      <c r="A723" s="5"/>
      <c r="B723" s="5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s="2" customFormat="1" x14ac:dyDescent="0.25">
      <c r="A724" s="5"/>
      <c r="B724" s="5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s="2" customFormat="1" x14ac:dyDescent="0.25">
      <c r="A725" s="5"/>
      <c r="B725" s="5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s="2" customFormat="1" x14ac:dyDescent="0.25">
      <c r="A726" s="5"/>
      <c r="B726" s="5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s="2" customFormat="1" x14ac:dyDescent="0.25">
      <c r="A727" s="5"/>
      <c r="B727" s="5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s="2" customFormat="1" x14ac:dyDescent="0.25">
      <c r="A728" s="5"/>
      <c r="B728" s="5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s="2" customFormat="1" x14ac:dyDescent="0.25">
      <c r="A729" s="5"/>
      <c r="B729" s="5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s="2" customFormat="1" x14ac:dyDescent="0.25">
      <c r="A730" s="5"/>
      <c r="B730" s="5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s="2" customFormat="1" x14ac:dyDescent="0.25">
      <c r="A731" s="5"/>
      <c r="B731" s="5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s="2" customFormat="1" x14ac:dyDescent="0.25">
      <c r="A732" s="5"/>
      <c r="B732" s="5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s="2" customFormat="1" x14ac:dyDescent="0.25">
      <c r="A733" s="5"/>
      <c r="B733" s="5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s="2" customFormat="1" x14ac:dyDescent="0.25">
      <c r="A734" s="5"/>
      <c r="B734" s="5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s="2" customFormat="1" x14ac:dyDescent="0.25">
      <c r="A735" s="5"/>
      <c r="B735" s="5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s="2" customFormat="1" x14ac:dyDescent="0.25">
      <c r="A736" s="5"/>
      <c r="B736" s="5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s="2" customFormat="1" x14ac:dyDescent="0.25">
      <c r="A737" s="5"/>
      <c r="B737" s="5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s="2" customFormat="1" x14ac:dyDescent="0.25">
      <c r="A738" s="5"/>
      <c r="B738" s="5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s="2" customFormat="1" x14ac:dyDescent="0.25">
      <c r="A739" s="5"/>
      <c r="B739" s="5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s="2" customFormat="1" x14ac:dyDescent="0.25">
      <c r="A740" s="5"/>
      <c r="B740" s="5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s="2" customFormat="1" x14ac:dyDescent="0.25">
      <c r="A741" s="5"/>
      <c r="B741" s="5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s="2" customFormat="1" x14ac:dyDescent="0.25">
      <c r="A742" s="5"/>
      <c r="B742" s="5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s="2" customFormat="1" x14ac:dyDescent="0.25">
      <c r="A743" s="5"/>
      <c r="B743" s="5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s="2" customFormat="1" x14ac:dyDescent="0.25">
      <c r="A744" s="5"/>
      <c r="B744" s="5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s="2" customFormat="1" x14ac:dyDescent="0.25">
      <c r="A745" s="5"/>
      <c r="B745" s="5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s="2" customFormat="1" x14ac:dyDescent="0.25">
      <c r="A746" s="5"/>
      <c r="B746" s="5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s="2" customFormat="1" x14ac:dyDescent="0.25">
      <c r="A747" s="5"/>
      <c r="B747" s="5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s="2" customFormat="1" x14ac:dyDescent="0.25">
      <c r="A748" s="5"/>
      <c r="B748" s="5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s="2" customFormat="1" x14ac:dyDescent="0.25">
      <c r="A749" s="5"/>
      <c r="B749" s="5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s="2" customFormat="1" x14ac:dyDescent="0.25">
      <c r="A750" s="5"/>
      <c r="B750" s="5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s="2" customFormat="1" x14ac:dyDescent="0.25">
      <c r="A751" s="5"/>
      <c r="B751" s="5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s="2" customFormat="1" x14ac:dyDescent="0.25">
      <c r="A752" s="5"/>
      <c r="B752" s="5"/>
      <c r="C752" s="6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s="2" customFormat="1" x14ac:dyDescent="0.25">
      <c r="A753" s="5"/>
      <c r="B753" s="5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s="2" customFormat="1" x14ac:dyDescent="0.25">
      <c r="A754" s="5"/>
      <c r="B754" s="5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s="41" customFormat="1" x14ac:dyDescent="0.25">
      <c r="A755" s="3"/>
      <c r="B755" s="3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s="2" customFormat="1" x14ac:dyDescent="0.25">
      <c r="A756" s="5"/>
      <c r="B756" s="5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s="2" customFormat="1" x14ac:dyDescent="0.25">
      <c r="A757" s="5"/>
      <c r="B757" s="5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s="2" customFormat="1" x14ac:dyDescent="0.25">
      <c r="A758" s="5"/>
      <c r="B758" s="5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s="2" customFormat="1" x14ac:dyDescent="0.25">
      <c r="A759" s="5"/>
      <c r="B759" s="5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s="2" customFormat="1" x14ac:dyDescent="0.25">
      <c r="A760" s="5"/>
      <c r="B760" s="5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s="2" customFormat="1" x14ac:dyDescent="0.25">
      <c r="A761" s="5"/>
      <c r="B761" s="5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s="2" customFormat="1" x14ac:dyDescent="0.25">
      <c r="A762" s="5"/>
      <c r="B762" s="5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s="2" customFormat="1" x14ac:dyDescent="0.25">
      <c r="A763" s="5"/>
      <c r="B763" s="5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s="2" customFormat="1" x14ac:dyDescent="0.25">
      <c r="A764" s="5"/>
      <c r="B764" s="5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s="2" customFormat="1" x14ac:dyDescent="0.25">
      <c r="A765" s="5"/>
      <c r="B765" s="5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s="2" customFormat="1" x14ac:dyDescent="0.25">
      <c r="A766" s="5"/>
      <c r="B766" s="5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s="2" customFormat="1" x14ac:dyDescent="0.25">
      <c r="A767" s="5"/>
      <c r="B767" s="5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s="2" customFormat="1" x14ac:dyDescent="0.25">
      <c r="A768" s="5"/>
      <c r="B768" s="5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s="2" customFormat="1" x14ac:dyDescent="0.25">
      <c r="A769" s="5"/>
      <c r="B769" s="5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s="2" customFormat="1" x14ac:dyDescent="0.25">
      <c r="A770" s="5"/>
      <c r="B770" s="5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s="2" customFormat="1" x14ac:dyDescent="0.25">
      <c r="A771" s="5"/>
      <c r="B771" s="5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s="2" customFormat="1" x14ac:dyDescent="0.25">
      <c r="A772" s="5"/>
      <c r="B772" s="5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s="2" customFormat="1" x14ac:dyDescent="0.25">
      <c r="A773" s="5"/>
      <c r="B773" s="5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s="2" customFormat="1" x14ac:dyDescent="0.25">
      <c r="A774" s="5"/>
      <c r="B774" s="5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s="2" customFormat="1" x14ac:dyDescent="0.25">
      <c r="A775" s="5"/>
      <c r="B775" s="5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s="2" customFormat="1" x14ac:dyDescent="0.25">
      <c r="A776" s="5"/>
      <c r="B776" s="5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s="2" customFormat="1" x14ac:dyDescent="0.25">
      <c r="A777" s="5"/>
      <c r="B777" s="5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s="2" customFormat="1" x14ac:dyDescent="0.25">
      <c r="A778" s="5"/>
      <c r="B778" s="5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s="2" customFormat="1" x14ac:dyDescent="0.25">
      <c r="A779" s="5"/>
      <c r="B779" s="5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s="2" customFormat="1" x14ac:dyDescent="0.25">
      <c r="A780" s="5"/>
      <c r="B780" s="5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s="2" customFormat="1" x14ac:dyDescent="0.25">
      <c r="A781" s="5"/>
      <c r="B781" s="5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s="2" customFormat="1" x14ac:dyDescent="0.25">
      <c r="A782" s="5"/>
      <c r="B782" s="5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s="2" customFormat="1" x14ac:dyDescent="0.25">
      <c r="A783" s="5"/>
      <c r="B783" s="5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s="2" customFormat="1" x14ac:dyDescent="0.25">
      <c r="A784" s="5"/>
      <c r="B784" s="5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s="2" customFormat="1" x14ac:dyDescent="0.25">
      <c r="A785" s="5"/>
      <c r="B785" s="5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s="2" customFormat="1" x14ac:dyDescent="0.25">
      <c r="A786" s="5"/>
      <c r="B786" s="5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s="2" customFormat="1" x14ac:dyDescent="0.25">
      <c r="A787" s="5"/>
      <c r="B787" s="5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s="2" customFormat="1" x14ac:dyDescent="0.25">
      <c r="A788" s="5"/>
      <c r="B788" s="5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s="2" customFormat="1" x14ac:dyDescent="0.25">
      <c r="A789" s="5"/>
      <c r="B789" s="5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s="2" customFormat="1" x14ac:dyDescent="0.25">
      <c r="A790" s="5"/>
      <c r="B790" s="5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s="2" customFormat="1" x14ac:dyDescent="0.25">
      <c r="A791" s="5"/>
      <c r="B791" s="5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s="2" customFormat="1" x14ac:dyDescent="0.25">
      <c r="A792" s="5"/>
      <c r="B792" s="5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s="2" customFormat="1" x14ac:dyDescent="0.25">
      <c r="A793" s="5"/>
      <c r="B793" s="5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s="2" customFormat="1" x14ac:dyDescent="0.25">
      <c r="A794" s="5"/>
      <c r="B794" s="5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s="2" customFormat="1" x14ac:dyDescent="0.25">
      <c r="A795" s="5"/>
      <c r="B795" s="5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s="2" customFormat="1" x14ac:dyDescent="0.25">
      <c r="A796" s="5"/>
      <c r="B796" s="5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s="2" customFormat="1" x14ac:dyDescent="0.25">
      <c r="A797" s="5"/>
      <c r="B797" s="5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s="2" customFormat="1" x14ac:dyDescent="0.25">
      <c r="A798" s="5"/>
      <c r="B798" s="5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s="2" customFormat="1" x14ac:dyDescent="0.25">
      <c r="A799" s="5"/>
      <c r="B799" s="5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s="2" customFormat="1" x14ac:dyDescent="0.25">
      <c r="A800" s="5"/>
      <c r="B800" s="5"/>
      <c r="C800" s="6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s="2" customFormat="1" x14ac:dyDescent="0.25">
      <c r="A801" s="5"/>
      <c r="B801" s="5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s="2" customFormat="1" x14ac:dyDescent="0.25">
      <c r="A802" s="5"/>
      <c r="B802" s="5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s="41" customFormat="1" x14ac:dyDescent="0.25">
      <c r="A803" s="3"/>
      <c r="B803" s="3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s="2" customFormat="1" x14ac:dyDescent="0.25">
      <c r="A804" s="5"/>
      <c r="B804" s="5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s="2" customFormat="1" x14ac:dyDescent="0.25">
      <c r="A805" s="5"/>
      <c r="B805" s="5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s="2" customFormat="1" x14ac:dyDescent="0.25">
      <c r="A806" s="5"/>
      <c r="B806" s="5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s="2" customFormat="1" x14ac:dyDescent="0.25">
      <c r="A807" s="5"/>
      <c r="B807" s="5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s="2" customFormat="1" x14ac:dyDescent="0.25">
      <c r="A808" s="5"/>
      <c r="B808" s="5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s="2" customFormat="1" x14ac:dyDescent="0.25">
      <c r="A809" s="5"/>
      <c r="B809" s="5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s="2" customFormat="1" x14ac:dyDescent="0.25">
      <c r="A810" s="5"/>
      <c r="B810" s="5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s="2" customFormat="1" x14ac:dyDescent="0.25">
      <c r="A811" s="5"/>
      <c r="B811" s="5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s="2" customFormat="1" x14ac:dyDescent="0.25">
      <c r="A812" s="5"/>
      <c r="B812" s="5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s="2" customFormat="1" x14ac:dyDescent="0.25">
      <c r="A813" s="5"/>
      <c r="B813" s="5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s="2" customFormat="1" x14ac:dyDescent="0.25">
      <c r="A814" s="5"/>
      <c r="B814" s="5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s="2" customFormat="1" x14ac:dyDescent="0.25">
      <c r="A815" s="5"/>
      <c r="B815" s="5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s="2" customFormat="1" x14ac:dyDescent="0.25">
      <c r="A816" s="5"/>
      <c r="B816" s="5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s="2" customFormat="1" x14ac:dyDescent="0.25">
      <c r="A817" s="5"/>
      <c r="B817" s="5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s="2" customFormat="1" x14ac:dyDescent="0.25">
      <c r="A818" s="5"/>
      <c r="B818" s="5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s="2" customFormat="1" x14ac:dyDescent="0.25">
      <c r="A819" s="5"/>
      <c r="B819" s="5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s="2" customFormat="1" x14ac:dyDescent="0.25">
      <c r="A820" s="5"/>
      <c r="B820" s="5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s="2" customFormat="1" x14ac:dyDescent="0.25">
      <c r="A821" s="5"/>
      <c r="B821" s="5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s="2" customFormat="1" x14ac:dyDescent="0.25">
      <c r="A822" s="5"/>
      <c r="B822" s="5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s="2" customFormat="1" x14ac:dyDescent="0.25">
      <c r="A823" s="5"/>
      <c r="B823" s="5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s="2" customFormat="1" x14ac:dyDescent="0.25">
      <c r="A824" s="5"/>
      <c r="B824" s="5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s="2" customFormat="1" x14ac:dyDescent="0.25">
      <c r="A825" s="5"/>
      <c r="B825" s="5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s="2" customFormat="1" x14ac:dyDescent="0.25">
      <c r="A826" s="5"/>
      <c r="B826" s="5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s="2" customFormat="1" x14ac:dyDescent="0.25">
      <c r="A827" s="5"/>
      <c r="B827" s="5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s="2" customFormat="1" x14ac:dyDescent="0.25">
      <c r="A828" s="5"/>
      <c r="B828" s="5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s="2" customFormat="1" x14ac:dyDescent="0.25">
      <c r="A829" s="5"/>
      <c r="B829" s="5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s="2" customFormat="1" x14ac:dyDescent="0.25">
      <c r="A830" s="5"/>
      <c r="B830" s="5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s="2" customFormat="1" x14ac:dyDescent="0.25">
      <c r="A831" s="5"/>
      <c r="B831" s="5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s="2" customFormat="1" x14ac:dyDescent="0.25">
      <c r="A832" s="5"/>
      <c r="B832" s="5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s="2" customFormat="1" x14ac:dyDescent="0.25">
      <c r="A833" s="5"/>
      <c r="B833" s="5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s="2" customFormat="1" x14ac:dyDescent="0.25">
      <c r="A834" s="5"/>
      <c r="B834" s="5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s="2" customFormat="1" x14ac:dyDescent="0.25">
      <c r="A835" s="5"/>
      <c r="B835" s="5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s="2" customFormat="1" x14ac:dyDescent="0.25">
      <c r="A836" s="5"/>
      <c r="B836" s="5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s="2" customFormat="1" x14ac:dyDescent="0.25">
      <c r="A837" s="5"/>
      <c r="B837" s="5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s="2" customFormat="1" x14ac:dyDescent="0.25">
      <c r="A838" s="5"/>
      <c r="B838" s="5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s="2" customFormat="1" x14ac:dyDescent="0.25">
      <c r="A839" s="5"/>
      <c r="B839" s="5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s="2" customFormat="1" x14ac:dyDescent="0.25">
      <c r="A840" s="5"/>
      <c r="B840" s="5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s="2" customFormat="1" x14ac:dyDescent="0.25">
      <c r="A841" s="5"/>
      <c r="B841" s="5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s="2" customFormat="1" x14ac:dyDescent="0.25">
      <c r="A842" s="5"/>
      <c r="B842" s="5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s="2" customFormat="1" x14ac:dyDescent="0.25">
      <c r="A843" s="5"/>
      <c r="B843" s="5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s="2" customFormat="1" x14ac:dyDescent="0.25">
      <c r="A844" s="5"/>
      <c r="B844" s="5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s="2" customFormat="1" x14ac:dyDescent="0.25">
      <c r="A845" s="5"/>
      <c r="B845" s="5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s="2" customFormat="1" x14ac:dyDescent="0.25">
      <c r="A846" s="5"/>
      <c r="B846" s="5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s="2" customFormat="1" x14ac:dyDescent="0.25">
      <c r="A847" s="5"/>
      <c r="B847" s="5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s="2" customFormat="1" x14ac:dyDescent="0.25">
      <c r="A848" s="5"/>
      <c r="B848" s="5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s="2" customFormat="1" x14ac:dyDescent="0.25">
      <c r="A849" s="5"/>
      <c r="B849" s="5"/>
      <c r="C849" s="6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s="2" customFormat="1" x14ac:dyDescent="0.25">
      <c r="A850" s="5"/>
      <c r="B850" s="5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s="2" customFormat="1" x14ac:dyDescent="0.25">
      <c r="A851" s="5"/>
      <c r="B851" s="5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s="41" customFormat="1" x14ac:dyDescent="0.25">
      <c r="A852" s="3"/>
      <c r="B852" s="3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s="2" customFormat="1" x14ac:dyDescent="0.25">
      <c r="A853" s="5"/>
      <c r="B853" s="5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s="2" customFormat="1" x14ac:dyDescent="0.25">
      <c r="A854" s="5"/>
      <c r="B854" s="5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s="2" customFormat="1" x14ac:dyDescent="0.25">
      <c r="A855" s="5"/>
      <c r="B855" s="5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s="2" customFormat="1" x14ac:dyDescent="0.25">
      <c r="A856" s="5"/>
      <c r="B856" s="5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s="2" customFormat="1" x14ac:dyDescent="0.25">
      <c r="A857" s="5"/>
      <c r="B857" s="5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s="2" customFormat="1" x14ac:dyDescent="0.25">
      <c r="A858" s="5"/>
      <c r="B858" s="5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s="2" customFormat="1" x14ac:dyDescent="0.25">
      <c r="A859" s="5"/>
      <c r="B859" s="5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s="2" customFormat="1" x14ac:dyDescent="0.25">
      <c r="A860" s="5"/>
      <c r="B860" s="5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s="2" customFormat="1" x14ac:dyDescent="0.25">
      <c r="A861" s="5"/>
      <c r="B861" s="5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s="2" customFormat="1" x14ac:dyDescent="0.25">
      <c r="A862" s="5"/>
      <c r="B862" s="5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s="2" customFormat="1" x14ac:dyDescent="0.25">
      <c r="A863" s="5"/>
      <c r="B863" s="5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s="2" customFormat="1" x14ac:dyDescent="0.25">
      <c r="A864" s="5"/>
      <c r="B864" s="5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s="2" customFormat="1" x14ac:dyDescent="0.25">
      <c r="A865" s="5"/>
      <c r="B865" s="5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s="2" customFormat="1" x14ac:dyDescent="0.25">
      <c r="A866" s="5"/>
      <c r="B866" s="5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s="2" customFormat="1" x14ac:dyDescent="0.25">
      <c r="A867" s="5"/>
      <c r="B867" s="5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s="2" customFormat="1" x14ac:dyDescent="0.25">
      <c r="A868" s="5"/>
      <c r="B868" s="5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s="2" customFormat="1" x14ac:dyDescent="0.25">
      <c r="A869" s="5"/>
      <c r="B869" s="5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s="2" customFormat="1" x14ac:dyDescent="0.25">
      <c r="A870" s="5"/>
      <c r="B870" s="5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s="2" customFormat="1" x14ac:dyDescent="0.25">
      <c r="A871" s="5"/>
      <c r="B871" s="5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s="2" customFormat="1" x14ac:dyDescent="0.25">
      <c r="A872" s="5"/>
      <c r="B872" s="5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s="2" customFormat="1" x14ac:dyDescent="0.25">
      <c r="A873" s="5"/>
      <c r="B873" s="5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s="2" customFormat="1" x14ac:dyDescent="0.25">
      <c r="A874" s="5"/>
      <c r="B874" s="5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s="2" customFormat="1" x14ac:dyDescent="0.25">
      <c r="A875" s="5"/>
      <c r="B875" s="5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s="2" customFormat="1" x14ac:dyDescent="0.25">
      <c r="A876" s="5"/>
      <c r="B876" s="5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s="2" customFormat="1" x14ac:dyDescent="0.25">
      <c r="A877" s="5"/>
      <c r="B877" s="5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s="2" customFormat="1" x14ac:dyDescent="0.25">
      <c r="A878" s="5"/>
      <c r="B878" s="5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s="2" customFormat="1" x14ac:dyDescent="0.25">
      <c r="A879" s="5"/>
      <c r="B879" s="5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s="2" customFormat="1" x14ac:dyDescent="0.25">
      <c r="A880" s="5"/>
      <c r="B880" s="5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s="2" customFormat="1" x14ac:dyDescent="0.25">
      <c r="A881" s="5"/>
      <c r="B881" s="5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s="2" customFormat="1" x14ac:dyDescent="0.25">
      <c r="A882" s="5"/>
      <c r="B882" s="5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s="2" customFormat="1" x14ac:dyDescent="0.25">
      <c r="A883" s="5"/>
      <c r="B883" s="5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s="2" customFormat="1" x14ac:dyDescent="0.25">
      <c r="A884" s="5"/>
      <c r="B884" s="5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s="2" customFormat="1" x14ac:dyDescent="0.25">
      <c r="A885" s="5"/>
      <c r="B885" s="5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s="2" customFormat="1" x14ac:dyDescent="0.25">
      <c r="A886" s="5"/>
      <c r="B886" s="5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s="2" customFormat="1" x14ac:dyDescent="0.25">
      <c r="A887" s="5"/>
      <c r="B887" s="5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s="2" customFormat="1" x14ac:dyDescent="0.25">
      <c r="A888" s="5"/>
      <c r="B888" s="5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s="2" customFormat="1" x14ac:dyDescent="0.25">
      <c r="A889" s="5"/>
      <c r="B889" s="5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s="2" customFormat="1" x14ac:dyDescent="0.25">
      <c r="A890" s="5"/>
      <c r="B890" s="5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s="2" customFormat="1" x14ac:dyDescent="0.25">
      <c r="A891" s="5"/>
      <c r="B891" s="5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s="2" customFormat="1" x14ac:dyDescent="0.25">
      <c r="A892" s="5"/>
      <c r="B892" s="5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s="2" customFormat="1" x14ac:dyDescent="0.25">
      <c r="A893" s="5"/>
      <c r="B893" s="5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s="2" customFormat="1" x14ac:dyDescent="0.25">
      <c r="A894" s="5"/>
      <c r="B894" s="5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s="2" customFormat="1" x14ac:dyDescent="0.25">
      <c r="A895" s="5"/>
      <c r="B895" s="5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s="2" customFormat="1" x14ac:dyDescent="0.25">
      <c r="A896" s="5"/>
      <c r="B896" s="5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s="2" customFormat="1" x14ac:dyDescent="0.25">
      <c r="A897" s="5"/>
      <c r="B897" s="5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s="2" customFormat="1" x14ac:dyDescent="0.25">
      <c r="A898" s="5"/>
      <c r="B898" s="5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s="2" customFormat="1" x14ac:dyDescent="0.25">
      <c r="A899" s="5"/>
      <c r="B899" s="5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s="2" customFormat="1" x14ac:dyDescent="0.25">
      <c r="A900" s="5"/>
      <c r="B900" s="5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s="2" customFormat="1" x14ac:dyDescent="0.25">
      <c r="A901" s="5"/>
      <c r="B901" s="5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s="2" customFormat="1" x14ac:dyDescent="0.25">
      <c r="A902" s="5"/>
      <c r="B902" s="5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s="2" customFormat="1" x14ac:dyDescent="0.25">
      <c r="A903" s="5"/>
      <c r="B903" s="5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s="2" customFormat="1" x14ac:dyDescent="0.25">
      <c r="A904" s="5"/>
      <c r="B904" s="5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s="2" customFormat="1" x14ac:dyDescent="0.25">
      <c r="A905" s="5"/>
      <c r="B905" s="5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s="2" customFormat="1" x14ac:dyDescent="0.25">
      <c r="A906" s="5"/>
      <c r="B906" s="5"/>
      <c r="C906" s="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s="2" customFormat="1" x14ac:dyDescent="0.25">
      <c r="A907" s="5"/>
      <c r="B907" s="5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s="2" customFormat="1" x14ac:dyDescent="0.25">
      <c r="A908" s="5"/>
      <c r="B908" s="5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s="41" customFormat="1" x14ac:dyDescent="0.25">
      <c r="A909" s="3"/>
      <c r="B909" s="3"/>
      <c r="C909" s="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s="2" customFormat="1" x14ac:dyDescent="0.25">
      <c r="A910" s="5"/>
      <c r="B910" s="5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s="2" customFormat="1" x14ac:dyDescent="0.25">
      <c r="A911" s="5"/>
      <c r="B911" s="5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s="2" customFormat="1" x14ac:dyDescent="0.25">
      <c r="A912" s="5"/>
      <c r="B912" s="5"/>
      <c r="C912" s="6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s="2" customFormat="1" x14ac:dyDescent="0.25">
      <c r="A913" s="5"/>
      <c r="B913" s="5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s="2" customFormat="1" x14ac:dyDescent="0.25">
      <c r="A914" s="5"/>
      <c r="B914" s="5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s="41" customFormat="1" x14ac:dyDescent="0.25">
      <c r="A915" s="3"/>
      <c r="B915" s="3"/>
      <c r="C915" s="7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s="2" customFormat="1" x14ac:dyDescent="0.25">
      <c r="A916" s="5"/>
      <c r="B916" s="5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s="2" customFormat="1" x14ac:dyDescent="0.25">
      <c r="A917" s="5"/>
      <c r="B917" s="5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s="41" customFormat="1" x14ac:dyDescent="0.25">
      <c r="A918" s="3"/>
      <c r="B918" s="3"/>
      <c r="C918" s="7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s="2" customFormat="1" x14ac:dyDescent="0.25">
      <c r="A919" s="5"/>
      <c r="B919" s="5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s="2" customFormat="1" x14ac:dyDescent="0.25">
      <c r="A920" s="5"/>
      <c r="B920" s="5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s="41" customFormat="1" x14ac:dyDescent="0.25">
      <c r="A921" s="3"/>
      <c r="B921" s="3"/>
      <c r="C921" s="7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s="2" customFormat="1" x14ac:dyDescent="0.25">
      <c r="A922" s="5"/>
      <c r="B922" s="5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s="2" customFormat="1" x14ac:dyDescent="0.25">
      <c r="A923" s="5"/>
      <c r="B923" s="5"/>
      <c r="C923" s="6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s="2" customFormat="1" x14ac:dyDescent="0.25">
      <c r="A924" s="5"/>
      <c r="B924" s="5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s="2" customFormat="1" x14ac:dyDescent="0.25">
      <c r="A925" s="5"/>
      <c r="B925" s="5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s="41" customFormat="1" x14ac:dyDescent="0.25">
      <c r="A926" s="3"/>
      <c r="B926" s="3"/>
      <c r="C926" s="7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s="2" customFormat="1" x14ac:dyDescent="0.25">
      <c r="A927" s="5"/>
      <c r="B927" s="5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s="2" customFormat="1" x14ac:dyDescent="0.25">
      <c r="A928" s="5"/>
      <c r="B928" s="5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s="41" customFormat="1" x14ac:dyDescent="0.25">
      <c r="A929" s="3"/>
      <c r="B929" s="3"/>
      <c r="C929" s="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s="2" customFormat="1" x14ac:dyDescent="0.25">
      <c r="A930" s="5"/>
      <c r="B930" s="5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s="2" customFormat="1" x14ac:dyDescent="0.25">
      <c r="A931" s="5"/>
      <c r="B931" s="5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s="41" customFormat="1" x14ac:dyDescent="0.25">
      <c r="A932" s="3"/>
      <c r="B932" s="3"/>
      <c r="C932" s="7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s="2" customFormat="1" x14ac:dyDescent="0.25">
      <c r="A933" s="5"/>
      <c r="B933" s="5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s="2" customFormat="1" x14ac:dyDescent="0.25">
      <c r="A934" s="5"/>
      <c r="B934" s="5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s="41" customFormat="1" x14ac:dyDescent="0.25">
      <c r="A935" s="3"/>
      <c r="B935" s="3"/>
      <c r="C935" s="7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s="2" customFormat="1" x14ac:dyDescent="0.25">
      <c r="A936" s="5"/>
      <c r="B936" s="5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s="2" customFormat="1" x14ac:dyDescent="0.25">
      <c r="A937" s="5"/>
      <c r="B937" s="5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s="2" customFormat="1" x14ac:dyDescent="0.25">
      <c r="A938" s="5"/>
      <c r="B938" s="5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s="2" customFormat="1" x14ac:dyDescent="0.25">
      <c r="A939" s="5"/>
      <c r="B939" s="5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s="2" customFormat="1" x14ac:dyDescent="0.25">
      <c r="A940" s="5"/>
      <c r="B940" s="5"/>
      <c r="C940" s="6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s="2" customFormat="1" x14ac:dyDescent="0.25">
      <c r="A941" s="5"/>
      <c r="B941" s="5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s="2" customFormat="1" x14ac:dyDescent="0.25">
      <c r="A942" s="5"/>
      <c r="B942" s="5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s="41" customFormat="1" x14ac:dyDescent="0.25">
      <c r="A943" s="3"/>
      <c r="B943" s="3"/>
      <c r="C943" s="7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s="2" customFormat="1" x14ac:dyDescent="0.25">
      <c r="A944" s="5"/>
      <c r="B944" s="5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s="2" customFormat="1" x14ac:dyDescent="0.25">
      <c r="A945" s="5"/>
      <c r="B945" s="5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s="2" customFormat="1" x14ac:dyDescent="0.25">
      <c r="A946" s="5"/>
      <c r="B946" s="5"/>
      <c r="C946" s="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s="2" customFormat="1" x14ac:dyDescent="0.25">
      <c r="A947" s="5"/>
      <c r="B947" s="5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s="2" customFormat="1" x14ac:dyDescent="0.25">
      <c r="A948" s="5"/>
      <c r="B948" s="5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s="41" customFormat="1" x14ac:dyDescent="0.25">
      <c r="A949" s="3"/>
      <c r="B949" s="3"/>
      <c r="C949" s="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s="2" customFormat="1" x14ac:dyDescent="0.25">
      <c r="A950" s="5"/>
      <c r="B950" s="5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s="2" customFormat="1" x14ac:dyDescent="0.25">
      <c r="A951" s="5"/>
      <c r="B951" s="5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s="41" customFormat="1" x14ac:dyDescent="0.25">
      <c r="A952" s="3"/>
      <c r="B952" s="3"/>
      <c r="C952" s="7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s="2" customFormat="1" x14ac:dyDescent="0.25">
      <c r="A953" s="5"/>
      <c r="B953" s="5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s="2" customFormat="1" x14ac:dyDescent="0.25">
      <c r="A954" s="5"/>
      <c r="B954" s="5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s="41" customFormat="1" x14ac:dyDescent="0.25">
      <c r="A955" s="3"/>
      <c r="B955" s="3"/>
      <c r="C955" s="7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s="2" customFormat="1" x14ac:dyDescent="0.25">
      <c r="A956" s="5"/>
      <c r="B956" s="5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s="2" customFormat="1" x14ac:dyDescent="0.25">
      <c r="A957" s="5"/>
      <c r="B957" s="5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s="41" customFormat="1" x14ac:dyDescent="0.25">
      <c r="A958" s="3"/>
      <c r="B958" s="3"/>
      <c r="C958" s="7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s="2" customFormat="1" x14ac:dyDescent="0.25">
      <c r="A959" s="5"/>
      <c r="B959" s="5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s="2" customFormat="1" x14ac:dyDescent="0.25">
      <c r="A960" s="5"/>
      <c r="B960" s="5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s="2" customFormat="1" x14ac:dyDescent="0.25">
      <c r="A961" s="5"/>
      <c r="B961" s="5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s="2" customFormat="1" x14ac:dyDescent="0.25">
      <c r="A962" s="5"/>
      <c r="B962" s="5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s="2" customFormat="1" x14ac:dyDescent="0.25">
      <c r="A963" s="5"/>
      <c r="B963" s="5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s="2" customFormat="1" x14ac:dyDescent="0.25">
      <c r="A964" s="5"/>
      <c r="B964" s="5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s="2" customFormat="1" x14ac:dyDescent="0.25">
      <c r="A965" s="5"/>
      <c r="B965" s="5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s="2" customFormat="1" x14ac:dyDescent="0.25">
      <c r="A966" s="5"/>
      <c r="B966" s="5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s="2" customFormat="1" x14ac:dyDescent="0.25">
      <c r="A967" s="5"/>
      <c r="B967" s="5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s="2" customFormat="1" x14ac:dyDescent="0.25">
      <c r="A968" s="5"/>
      <c r="B968" s="5"/>
      <c r="C968" s="6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s="2" customFormat="1" x14ac:dyDescent="0.25">
      <c r="A969" s="5"/>
      <c r="B969" s="5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s="2" customFormat="1" x14ac:dyDescent="0.25">
      <c r="A970" s="5"/>
      <c r="B970" s="5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s="41" customFormat="1" x14ac:dyDescent="0.25">
      <c r="A971" s="3"/>
      <c r="B971" s="3"/>
      <c r="C971" s="7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s="2" customFormat="1" x14ac:dyDescent="0.25">
      <c r="A972" s="5"/>
      <c r="B972" s="5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s="2" customFormat="1" x14ac:dyDescent="0.25">
      <c r="A973" s="5"/>
      <c r="B973" s="5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s="2" customFormat="1" x14ac:dyDescent="0.25">
      <c r="A974" s="5"/>
      <c r="B974" s="5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s="2" customFormat="1" x14ac:dyDescent="0.25">
      <c r="A975" s="5"/>
      <c r="B975" s="5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s="2" customFormat="1" x14ac:dyDescent="0.25">
      <c r="A976" s="5"/>
      <c r="B976" s="5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s="2" customFormat="1" x14ac:dyDescent="0.25">
      <c r="A977" s="5"/>
      <c r="B977" s="5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s="2" customFormat="1" x14ac:dyDescent="0.25">
      <c r="A978" s="5"/>
      <c r="B978" s="5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s="2" customFormat="1" x14ac:dyDescent="0.25">
      <c r="A979" s="5"/>
      <c r="B979" s="5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s="2" customFormat="1" x14ac:dyDescent="0.25">
      <c r="A980" s="5"/>
      <c r="B980" s="5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s="2" customFormat="1" x14ac:dyDescent="0.25">
      <c r="A981" s="5"/>
      <c r="B981" s="5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s="2" customFormat="1" x14ac:dyDescent="0.25">
      <c r="A982" s="5"/>
      <c r="B982" s="5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s="2" customFormat="1" x14ac:dyDescent="0.25">
      <c r="A983" s="5"/>
      <c r="B983" s="5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s="2" customFormat="1" x14ac:dyDescent="0.25">
      <c r="A984" s="5"/>
      <c r="B984" s="5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s="2" customFormat="1" x14ac:dyDescent="0.25">
      <c r="A985" s="5"/>
      <c r="B985" s="5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s="2" customFormat="1" x14ac:dyDescent="0.25">
      <c r="A986" s="5"/>
      <c r="B986" s="5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s="2" customFormat="1" x14ac:dyDescent="0.25">
      <c r="A987" s="5"/>
      <c r="B987" s="5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s="2" customFormat="1" x14ac:dyDescent="0.25">
      <c r="A988" s="5"/>
      <c r="B988" s="5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s="2" customFormat="1" x14ac:dyDescent="0.25">
      <c r="A989" s="5"/>
      <c r="B989" s="5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s="2" customFormat="1" x14ac:dyDescent="0.25">
      <c r="A990" s="5"/>
      <c r="B990" s="5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s="2" customFormat="1" x14ac:dyDescent="0.25">
      <c r="A991" s="5"/>
      <c r="B991" s="5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s="2" customFormat="1" x14ac:dyDescent="0.25">
      <c r="A992" s="5"/>
      <c r="B992" s="5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s="2" customFormat="1" x14ac:dyDescent="0.25">
      <c r="A993" s="5"/>
      <c r="B993" s="5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s="2" customFormat="1" x14ac:dyDescent="0.25">
      <c r="A994" s="5"/>
      <c r="B994" s="5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s="2" customFormat="1" x14ac:dyDescent="0.25">
      <c r="A995" s="5"/>
      <c r="B995" s="5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1:19" s="2" customFormat="1" x14ac:dyDescent="0.25">
      <c r="A996" s="5"/>
      <c r="B996" s="5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 spans="1:19" s="2" customFormat="1" x14ac:dyDescent="0.25">
      <c r="A997" s="5"/>
      <c r="B997" s="5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 spans="1:19" s="2" customFormat="1" x14ac:dyDescent="0.25">
      <c r="A998" s="5"/>
      <c r="B998" s="5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 spans="1:19" s="2" customFormat="1" x14ac:dyDescent="0.25">
      <c r="A999" s="5"/>
      <c r="B999" s="5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 spans="1:19" s="2" customFormat="1" x14ac:dyDescent="0.25">
      <c r="A1000" s="5"/>
      <c r="B1000" s="5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  <row r="1001" spans="1:19" s="2" customFormat="1" x14ac:dyDescent="0.25">
      <c r="A1001" s="5"/>
      <c r="B1001" s="5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</row>
    <row r="1002" spans="1:19" s="2" customFormat="1" x14ac:dyDescent="0.25">
      <c r="A1002" s="5"/>
      <c r="B1002" s="5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</row>
    <row r="1003" spans="1:19" s="2" customFormat="1" x14ac:dyDescent="0.25">
      <c r="A1003" s="5"/>
      <c r="B1003" s="5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</row>
    <row r="1004" spans="1:19" s="2" customFormat="1" x14ac:dyDescent="0.25">
      <c r="A1004" s="5"/>
      <c r="B1004" s="5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</row>
    <row r="1005" spans="1:19" s="2" customFormat="1" x14ac:dyDescent="0.25">
      <c r="A1005" s="5"/>
      <c r="B1005" s="5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</row>
    <row r="1006" spans="1:19" s="2" customFormat="1" x14ac:dyDescent="0.25">
      <c r="A1006" s="5"/>
      <c r="B1006" s="5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</row>
    <row r="1007" spans="1:19" s="2" customFormat="1" x14ac:dyDescent="0.25">
      <c r="A1007" s="5"/>
      <c r="B1007" s="5"/>
      <c r="C1007" s="6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</row>
    <row r="1008" spans="1:19" s="2" customFormat="1" x14ac:dyDescent="0.25">
      <c r="A1008" s="5"/>
      <c r="B1008" s="5"/>
      <c r="C1008" s="6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</row>
    <row r="1009" spans="1:19" s="2" customFormat="1" x14ac:dyDescent="0.25">
      <c r="A1009" s="5"/>
      <c r="B1009" s="5"/>
      <c r="C1009" s="6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s="2" customFormat="1" x14ac:dyDescent="0.25">
      <c r="A1010" s="5"/>
      <c r="B1010" s="5"/>
      <c r="C1010" s="6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s="41" customFormat="1" x14ac:dyDescent="0.25">
      <c r="A1011" s="3"/>
      <c r="B1011" s="3"/>
      <c r="C1011" s="7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spans="1:19" s="2" customFormat="1" x14ac:dyDescent="0.25">
      <c r="A1012" s="5"/>
      <c r="B1012" s="5"/>
      <c r="C1012" s="6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s="2" customFormat="1" x14ac:dyDescent="0.25">
      <c r="A1013" s="5"/>
      <c r="B1013" s="5"/>
      <c r="C1013" s="6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s="2" customFormat="1" x14ac:dyDescent="0.25">
      <c r="A1014" s="5"/>
      <c r="B1014" s="5"/>
      <c r="C1014" s="6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s="2" customFormat="1" x14ac:dyDescent="0.25">
      <c r="A1015" s="5"/>
      <c r="B1015" s="5"/>
      <c r="C1015" s="6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</row>
    <row r="1016" spans="1:19" s="2" customFormat="1" x14ac:dyDescent="0.25">
      <c r="A1016" s="5"/>
      <c r="B1016" s="5"/>
      <c r="C1016" s="6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</row>
    <row r="1017" spans="1:19" s="2" customFormat="1" x14ac:dyDescent="0.25">
      <c r="A1017" s="5"/>
      <c r="B1017" s="5"/>
      <c r="C1017" s="6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</row>
    <row r="1018" spans="1:19" s="2" customFormat="1" x14ac:dyDescent="0.25">
      <c r="D1018" s="42"/>
      <c r="E1018" s="42"/>
      <c r="F1018" s="42"/>
      <c r="G1018" s="42"/>
      <c r="H1018" s="42"/>
      <c r="I1018" s="42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</row>
    <row r="1019" spans="1:19" s="2" customFormat="1" x14ac:dyDescent="0.25">
      <c r="D1019" s="42"/>
      <c r="E1019" s="42"/>
      <c r="F1019" s="42"/>
      <c r="G1019" s="42"/>
      <c r="H1019" s="42"/>
      <c r="I1019" s="42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</row>
    <row r="1020" spans="1:19" s="2" customFormat="1" x14ac:dyDescent="0.25">
      <c r="D1020" s="42"/>
      <c r="E1020" s="42"/>
      <c r="F1020" s="42"/>
      <c r="G1020" s="42"/>
      <c r="H1020" s="42"/>
      <c r="I1020" s="42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</row>
    <row r="1021" spans="1:19" s="2" customFormat="1" x14ac:dyDescent="0.25">
      <c r="D1021" s="42"/>
      <c r="E1021" s="42"/>
      <c r="F1021" s="42"/>
      <c r="G1021" s="42"/>
      <c r="H1021" s="42"/>
      <c r="I1021" s="42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</row>
    <row r="1022" spans="1:19" s="2" customFormat="1" x14ac:dyDescent="0.25">
      <c r="A1022" s="3"/>
      <c r="B1022" s="3"/>
      <c r="C1022" s="3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</row>
    <row r="1023" spans="1:19" s="2" customFormat="1" x14ac:dyDescent="0.25">
      <c r="A1023" s="3"/>
      <c r="B1023" s="3"/>
      <c r="C1023" s="3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</row>
    <row r="1024" spans="1:19" s="2" customFormat="1" x14ac:dyDescent="0.25">
      <c r="A1024" s="3"/>
      <c r="B1024" s="3"/>
      <c r="C1024" s="3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</row>
    <row r="1025" spans="1:19" s="2" customFormat="1" x14ac:dyDescent="0.25">
      <c r="A1025" s="3"/>
      <c r="B1025" s="3"/>
      <c r="C1025" s="3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</row>
    <row r="1026" spans="1:19" s="2" customFormat="1" x14ac:dyDescent="0.25">
      <c r="A1026" s="3"/>
      <c r="B1026" s="3"/>
      <c r="C1026" s="3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</row>
    <row r="1027" spans="1:19" s="2" customFormat="1" x14ac:dyDescent="0.25">
      <c r="A1027" s="3"/>
      <c r="B1027" s="3"/>
      <c r="C1027" s="3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</row>
    <row r="1028" spans="1:19" s="2" customFormat="1" x14ac:dyDescent="0.25">
      <c r="A1028" s="3"/>
      <c r="B1028" s="3"/>
      <c r="C1028" s="3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</row>
    <row r="1029" spans="1:19" s="2" customFormat="1" x14ac:dyDescent="0.25">
      <c r="A1029" s="3"/>
      <c r="B1029" s="3"/>
      <c r="C1029" s="3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</row>
    <row r="1030" spans="1:19" s="2" customFormat="1" x14ac:dyDescent="0.25">
      <c r="A1030" s="3"/>
      <c r="B1030" s="3"/>
      <c r="C1030" s="3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</row>
    <row r="1031" spans="1:19" s="2" customFormat="1" x14ac:dyDescent="0.25">
      <c r="A1031" s="3"/>
      <c r="B1031" s="3"/>
      <c r="C1031" s="3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</row>
    <row r="1032" spans="1:19" s="2" customFormat="1" x14ac:dyDescent="0.25">
      <c r="A1032" s="3"/>
      <c r="B1032" s="3"/>
      <c r="C1032" s="3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</row>
    <row r="1033" spans="1:19" s="2" customFormat="1" x14ac:dyDescent="0.25">
      <c r="A1033" s="3"/>
      <c r="B1033" s="3"/>
      <c r="C1033" s="3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</row>
    <row r="1034" spans="1:19" s="2" customFormat="1" x14ac:dyDescent="0.25">
      <c r="A1034" s="3"/>
      <c r="B1034" s="3"/>
      <c r="C1034" s="3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</row>
    <row r="1035" spans="1:19" s="2" customFormat="1" x14ac:dyDescent="0.25">
      <c r="A1035" s="3"/>
      <c r="B1035" s="3"/>
      <c r="C1035" s="3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</row>
    <row r="1036" spans="1:19" s="2" customFormat="1" x14ac:dyDescent="0.25">
      <c r="A1036" s="3"/>
      <c r="B1036" s="3"/>
      <c r="C1036" s="3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</row>
    <row r="1037" spans="1:19" s="2" customFormat="1" x14ac:dyDescent="0.25">
      <c r="A1037" s="3"/>
      <c r="B1037" s="3"/>
      <c r="C1037" s="3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</row>
    <row r="1038" spans="1:19" s="2" customFormat="1" x14ac:dyDescent="0.25">
      <c r="A1038" s="3"/>
      <c r="B1038" s="3"/>
      <c r="C1038" s="3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</row>
    <row r="1039" spans="1:19" s="2" customFormat="1" x14ac:dyDescent="0.25">
      <c r="A1039" s="3"/>
      <c r="B1039" s="3"/>
      <c r="C1039" s="3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</row>
    <row r="1040" spans="1:19" s="2" customFormat="1" x14ac:dyDescent="0.25">
      <c r="A1040" s="3"/>
      <c r="B1040" s="3"/>
      <c r="C1040" s="3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</row>
    <row r="1041" spans="1:19" s="2" customFormat="1" x14ac:dyDescent="0.25">
      <c r="A1041" s="3"/>
      <c r="B1041" s="3"/>
      <c r="C1041" s="3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</row>
    <row r="1042" spans="1:19" s="2" customFormat="1" x14ac:dyDescent="0.25">
      <c r="A1042" s="3"/>
      <c r="B1042" s="3"/>
      <c r="C1042" s="3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</row>
    <row r="1043" spans="1:19" s="2" customFormat="1" x14ac:dyDescent="0.25">
      <c r="A1043" s="3"/>
      <c r="B1043" s="3"/>
      <c r="C1043" s="3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</row>
    <row r="1044" spans="1:19" s="2" customFormat="1" x14ac:dyDescent="0.25">
      <c r="A1044" s="3"/>
      <c r="B1044" s="3"/>
      <c r="C1044" s="3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</row>
    <row r="1045" spans="1:19" s="2" customFormat="1" x14ac:dyDescent="0.25">
      <c r="A1045" s="3"/>
      <c r="B1045" s="3"/>
      <c r="C1045" s="3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</row>
    <row r="1046" spans="1:19" s="2" customFormat="1" x14ac:dyDescent="0.25">
      <c r="A1046" s="3"/>
      <c r="B1046" s="3"/>
      <c r="C1046" s="3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</row>
    <row r="1047" spans="1:19" s="2" customFormat="1" x14ac:dyDescent="0.25">
      <c r="A1047" s="3"/>
      <c r="B1047" s="3"/>
      <c r="C1047" s="3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</row>
    <row r="1048" spans="1:19" s="2" customFormat="1" x14ac:dyDescent="0.25">
      <c r="A1048" s="3"/>
      <c r="B1048" s="3"/>
      <c r="C1048" s="3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</row>
    <row r="1049" spans="1:19" s="2" customFormat="1" x14ac:dyDescent="0.25">
      <c r="A1049" s="3"/>
      <c r="B1049" s="3"/>
      <c r="C1049" s="3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</row>
    <row r="1050" spans="1:19" s="2" customFormat="1" x14ac:dyDescent="0.25">
      <c r="A1050" s="3"/>
      <c r="B1050" s="3"/>
      <c r="C1050" s="3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</row>
    <row r="1051" spans="1:19" s="2" customFormat="1" x14ac:dyDescent="0.25">
      <c r="A1051" s="3"/>
      <c r="B1051" s="3"/>
      <c r="C1051" s="3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</row>
    <row r="1052" spans="1:19" s="2" customFormat="1" x14ac:dyDescent="0.25">
      <c r="A1052" s="3"/>
      <c r="B1052" s="3"/>
      <c r="C1052" s="3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</row>
    <row r="1053" spans="1:19" s="2" customFormat="1" x14ac:dyDescent="0.25">
      <c r="A1053" s="3"/>
      <c r="B1053" s="3"/>
      <c r="C1053" s="3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</row>
    <row r="1054" spans="1:19" s="2" customFormat="1" x14ac:dyDescent="0.25">
      <c r="A1054" s="3"/>
      <c r="B1054" s="3"/>
      <c r="C1054" s="3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</row>
    <row r="1055" spans="1:19" s="2" customFormat="1" x14ac:dyDescent="0.25">
      <c r="A1055" s="3"/>
      <c r="B1055" s="3"/>
      <c r="C1055" s="3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</row>
    <row r="1056" spans="1:19" s="2" customFormat="1" x14ac:dyDescent="0.25">
      <c r="A1056" s="3"/>
      <c r="B1056" s="3"/>
      <c r="C1056" s="3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</row>
    <row r="1057" spans="1:19" s="2" customFormat="1" x14ac:dyDescent="0.25">
      <c r="A1057" s="3"/>
      <c r="B1057" s="3"/>
      <c r="C1057" s="3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</row>
    <row r="1058" spans="1:19" s="2" customFormat="1" x14ac:dyDescent="0.25">
      <c r="A1058" s="3"/>
      <c r="B1058" s="3"/>
      <c r="C1058" s="3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</row>
    <row r="1059" spans="1:19" s="2" customFormat="1" x14ac:dyDescent="0.25">
      <c r="A1059" s="3"/>
      <c r="B1059" s="3"/>
      <c r="C1059" s="3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</row>
    <row r="1060" spans="1:19" s="2" customFormat="1" x14ac:dyDescent="0.25">
      <c r="A1060" s="3"/>
      <c r="B1060" s="3"/>
      <c r="C1060" s="3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</row>
    <row r="1061" spans="1:19" s="2" customFormat="1" x14ac:dyDescent="0.25">
      <c r="A1061" s="3"/>
      <c r="B1061" s="3"/>
      <c r="C1061" s="3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</row>
    <row r="1062" spans="1:19" s="2" customFormat="1" x14ac:dyDescent="0.25">
      <c r="A1062" s="3"/>
      <c r="B1062" s="3"/>
      <c r="C1062" s="3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</row>
    <row r="1063" spans="1:19" s="2" customFormat="1" x14ac:dyDescent="0.25">
      <c r="A1063" s="3"/>
      <c r="B1063" s="3"/>
      <c r="C1063" s="3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</row>
    <row r="1064" spans="1:19" s="2" customFormat="1" x14ac:dyDescent="0.25">
      <c r="A1064" s="3"/>
      <c r="B1064" s="3"/>
      <c r="C1064" s="3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</row>
    <row r="1065" spans="1:19" s="2" customFormat="1" x14ac:dyDescent="0.25">
      <c r="A1065" s="3"/>
      <c r="B1065" s="3"/>
      <c r="C1065" s="3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</row>
    <row r="1066" spans="1:19" s="2" customFormat="1" x14ac:dyDescent="0.25">
      <c r="A1066" s="3"/>
      <c r="B1066" s="3"/>
      <c r="C1066" s="3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</row>
    <row r="1067" spans="1:19" s="2" customFormat="1" x14ac:dyDescent="0.25">
      <c r="A1067" s="3"/>
      <c r="B1067" s="3"/>
      <c r="C1067" s="3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</row>
    <row r="1068" spans="1:19" s="2" customFormat="1" x14ac:dyDescent="0.25">
      <c r="A1068" s="3"/>
      <c r="B1068" s="3"/>
      <c r="C1068" s="3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</row>
    <row r="1069" spans="1:19" s="2" customFormat="1" x14ac:dyDescent="0.25">
      <c r="A1069" s="3"/>
      <c r="B1069" s="3"/>
      <c r="C1069" s="3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</row>
    <row r="1070" spans="1:19" s="2" customFormat="1" x14ac:dyDescent="0.25">
      <c r="A1070" s="3"/>
      <c r="B1070" s="3"/>
      <c r="C1070" s="3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</row>
    <row r="1071" spans="1:19" s="2" customFormat="1" x14ac:dyDescent="0.25">
      <c r="A1071" s="3"/>
      <c r="B1071" s="3"/>
      <c r="C1071" s="3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</row>
    <row r="1072" spans="1:19" s="2" customFormat="1" x14ac:dyDescent="0.25">
      <c r="A1072" s="3"/>
      <c r="B1072" s="3"/>
      <c r="C1072" s="3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</row>
    <row r="1073" spans="1:19" s="2" customFormat="1" x14ac:dyDescent="0.25">
      <c r="A1073" s="3"/>
      <c r="B1073" s="3"/>
      <c r="C1073" s="3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</row>
    <row r="1074" spans="1:19" s="2" customFormat="1" x14ac:dyDescent="0.25">
      <c r="A1074" s="3"/>
      <c r="B1074" s="3"/>
      <c r="C1074" s="3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</row>
    <row r="1075" spans="1:19" s="2" customFormat="1" x14ac:dyDescent="0.25">
      <c r="A1075" s="3"/>
      <c r="B1075" s="3"/>
      <c r="C1075" s="3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</row>
    <row r="1076" spans="1:19" s="2" customFormat="1" x14ac:dyDescent="0.25">
      <c r="A1076" s="3"/>
      <c r="B1076" s="3"/>
      <c r="C1076" s="3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</row>
    <row r="1077" spans="1:19" s="2" customFormat="1" x14ac:dyDescent="0.25">
      <c r="A1077" s="3"/>
      <c r="B1077" s="3"/>
      <c r="C1077" s="3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</row>
    <row r="1078" spans="1:19" s="2" customFormat="1" x14ac:dyDescent="0.25">
      <c r="A1078" s="3"/>
      <c r="B1078" s="3"/>
      <c r="C1078" s="3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</row>
    <row r="1079" spans="1:19" s="2" customFormat="1" x14ac:dyDescent="0.25">
      <c r="A1079" s="3"/>
      <c r="B1079" s="3"/>
      <c r="C1079" s="3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</row>
    <row r="1080" spans="1:19" s="2" customFormat="1" x14ac:dyDescent="0.25">
      <c r="A1080" s="3"/>
      <c r="B1080" s="3"/>
      <c r="C1080" s="3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</row>
    <row r="1081" spans="1:19" s="2" customFormat="1" x14ac:dyDescent="0.25">
      <c r="A1081" s="3"/>
      <c r="B1081" s="3"/>
      <c r="C1081" s="3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</row>
    <row r="1082" spans="1:19" s="2" customFormat="1" x14ac:dyDescent="0.25">
      <c r="A1082" s="3"/>
      <c r="B1082" s="3"/>
      <c r="C1082" s="3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</row>
    <row r="1083" spans="1:19" s="2" customFormat="1" x14ac:dyDescent="0.25">
      <c r="A1083" s="3"/>
      <c r="B1083" s="3"/>
      <c r="C1083" s="3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</row>
    <row r="1084" spans="1:19" s="2" customFormat="1" x14ac:dyDescent="0.25">
      <c r="A1084" s="3"/>
      <c r="B1084" s="3"/>
      <c r="C1084" s="3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</row>
    <row r="1085" spans="1:19" s="2" customFormat="1" x14ac:dyDescent="0.25">
      <c r="A1085" s="3"/>
      <c r="B1085" s="3"/>
      <c r="C1085" s="3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</row>
    <row r="1086" spans="1:19" s="2" customFormat="1" x14ac:dyDescent="0.25">
      <c r="A1086" s="3"/>
      <c r="B1086" s="3"/>
      <c r="C1086" s="3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</row>
    <row r="1087" spans="1:19" s="2" customFormat="1" x14ac:dyDescent="0.25">
      <c r="A1087" s="3"/>
      <c r="B1087" s="3"/>
      <c r="C1087" s="3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</row>
    <row r="1088" spans="1:19" s="2" customFormat="1" x14ac:dyDescent="0.25">
      <c r="A1088" s="3"/>
      <c r="B1088" s="3"/>
      <c r="C1088" s="3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</row>
    <row r="1089" spans="1:19" s="2" customFormat="1" x14ac:dyDescent="0.25">
      <c r="A1089" s="3"/>
      <c r="B1089" s="3"/>
      <c r="C1089" s="3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</row>
    <row r="1090" spans="1:19" s="2" customFormat="1" x14ac:dyDescent="0.25">
      <c r="A1090" s="3"/>
      <c r="B1090" s="3"/>
      <c r="C1090" s="3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</row>
    <row r="1091" spans="1:19" s="2" customFormat="1" x14ac:dyDescent="0.25">
      <c r="A1091" s="3"/>
      <c r="B1091" s="3"/>
      <c r="C1091" s="3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</row>
    <row r="1092" spans="1:19" s="2" customFormat="1" x14ac:dyDescent="0.25">
      <c r="A1092" s="3"/>
      <c r="B1092" s="3"/>
      <c r="C1092" s="3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</row>
    <row r="1093" spans="1:19" s="2" customFormat="1" x14ac:dyDescent="0.25">
      <c r="A1093" s="3"/>
      <c r="B1093" s="3"/>
      <c r="C1093" s="3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</row>
    <row r="1094" spans="1:19" s="2" customFormat="1" x14ac:dyDescent="0.25">
      <c r="A1094" s="3"/>
      <c r="B1094" s="3"/>
      <c r="C1094" s="3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</row>
    <row r="1095" spans="1:19" s="2" customFormat="1" x14ac:dyDescent="0.25">
      <c r="A1095" s="3"/>
      <c r="B1095" s="3"/>
      <c r="C1095" s="3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</row>
    <row r="1096" spans="1:19" s="2" customFormat="1" x14ac:dyDescent="0.25">
      <c r="A1096" s="3"/>
      <c r="B1096" s="3"/>
      <c r="C1096" s="3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</row>
    <row r="1097" spans="1:19" s="2" customFormat="1" x14ac:dyDescent="0.25">
      <c r="A1097" s="3"/>
      <c r="B1097" s="3"/>
      <c r="C1097" s="3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</row>
    <row r="1098" spans="1:19" s="2" customFormat="1" x14ac:dyDescent="0.25">
      <c r="A1098" s="3"/>
      <c r="B1098" s="3"/>
      <c r="C1098" s="3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</row>
    <row r="1099" spans="1:19" s="2" customFormat="1" x14ac:dyDescent="0.25">
      <c r="A1099" s="3"/>
      <c r="B1099" s="3"/>
      <c r="C1099" s="3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</row>
    <row r="1100" spans="1:19" s="2" customFormat="1" x14ac:dyDescent="0.25">
      <c r="A1100" s="3"/>
      <c r="B1100" s="3"/>
      <c r="C1100" s="3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</row>
    <row r="1101" spans="1:19" s="2" customFormat="1" x14ac:dyDescent="0.25">
      <c r="A1101" s="3"/>
      <c r="B1101" s="3"/>
      <c r="C1101" s="3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</row>
    <row r="1102" spans="1:19" s="2" customFormat="1" x14ac:dyDescent="0.25">
      <c r="A1102" s="3"/>
      <c r="B1102" s="3"/>
      <c r="C1102" s="3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</row>
    <row r="1103" spans="1:19" s="2" customFormat="1" x14ac:dyDescent="0.25">
      <c r="A1103" s="3"/>
      <c r="B1103" s="3"/>
      <c r="C1103" s="3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</row>
    <row r="1104" spans="1:19" s="2" customFormat="1" x14ac:dyDescent="0.25">
      <c r="A1104" s="3"/>
      <c r="B1104" s="3"/>
      <c r="C1104" s="3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</row>
    <row r="1105" spans="1:19" s="2" customFormat="1" x14ac:dyDescent="0.25">
      <c r="A1105" s="3"/>
      <c r="B1105" s="3"/>
      <c r="C1105" s="3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</row>
    <row r="1106" spans="1:19" s="2" customFormat="1" x14ac:dyDescent="0.25">
      <c r="A1106" s="3"/>
      <c r="B1106" s="3"/>
      <c r="C1106" s="3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</row>
    <row r="1107" spans="1:19" s="2" customFormat="1" x14ac:dyDescent="0.25">
      <c r="A1107" s="3"/>
      <c r="B1107" s="3"/>
      <c r="C1107" s="3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</row>
    <row r="1108" spans="1:19" s="2" customFormat="1" x14ac:dyDescent="0.25">
      <c r="A1108" s="3"/>
      <c r="B1108" s="3"/>
      <c r="C1108" s="3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</row>
    <row r="1109" spans="1:19" s="2" customFormat="1" x14ac:dyDescent="0.25">
      <c r="A1109" s="3"/>
      <c r="B1109" s="3"/>
      <c r="C1109" s="3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</row>
    <row r="1110" spans="1:19" s="2" customFormat="1" x14ac:dyDescent="0.25">
      <c r="A1110" s="3"/>
      <c r="B1110" s="3"/>
      <c r="C1110" s="3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</row>
    <row r="1111" spans="1:19" s="2" customFormat="1" x14ac:dyDescent="0.25">
      <c r="A1111" s="3"/>
      <c r="B1111" s="3"/>
      <c r="C1111" s="3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</row>
    <row r="1112" spans="1:19" s="2" customFormat="1" x14ac:dyDescent="0.25">
      <c r="A1112" s="3"/>
      <c r="B1112" s="3"/>
      <c r="C1112" s="3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</row>
    <row r="1113" spans="1:19" s="2" customFormat="1" x14ac:dyDescent="0.25">
      <c r="A1113" s="3"/>
      <c r="B1113" s="3"/>
      <c r="C1113" s="3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</row>
    <row r="1114" spans="1:19" s="2" customFormat="1" x14ac:dyDescent="0.25">
      <c r="A1114" s="3"/>
      <c r="B1114" s="3"/>
      <c r="C1114" s="3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</row>
    <row r="1115" spans="1:19" s="2" customFormat="1" x14ac:dyDescent="0.25">
      <c r="A1115" s="3"/>
      <c r="B1115" s="3"/>
      <c r="C1115" s="3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</row>
    <row r="1116" spans="1:19" s="2" customFormat="1" x14ac:dyDescent="0.25">
      <c r="A1116" s="3"/>
      <c r="B1116" s="3"/>
      <c r="C1116" s="3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</row>
    <row r="1117" spans="1:19" s="2" customFormat="1" x14ac:dyDescent="0.25">
      <c r="A1117" s="3"/>
      <c r="B1117" s="3"/>
      <c r="C1117" s="3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</row>
    <row r="1118" spans="1:19" s="2" customFormat="1" x14ac:dyDescent="0.25">
      <c r="A1118" s="3"/>
      <c r="B1118" s="3"/>
      <c r="C1118" s="3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</row>
    <row r="1119" spans="1:19" s="2" customFormat="1" x14ac:dyDescent="0.25">
      <c r="A1119" s="3"/>
      <c r="B1119" s="3"/>
      <c r="C1119" s="3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</row>
    <row r="1120" spans="1:19" s="2" customFormat="1" x14ac:dyDescent="0.25">
      <c r="A1120" s="3"/>
      <c r="B1120" s="3"/>
      <c r="C1120" s="3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</row>
    <row r="1121" spans="1:19" s="2" customFormat="1" x14ac:dyDescent="0.25">
      <c r="A1121" s="3"/>
      <c r="B1121" s="3"/>
      <c r="C1121" s="3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</row>
    <row r="1122" spans="1:19" s="2" customFormat="1" x14ac:dyDescent="0.25">
      <c r="A1122" s="3"/>
      <c r="B1122" s="3"/>
      <c r="C1122" s="3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</row>
    <row r="1123" spans="1:19" s="2" customFormat="1" x14ac:dyDescent="0.25">
      <c r="A1123" s="3"/>
      <c r="B1123" s="3"/>
      <c r="C1123" s="3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</row>
    <row r="1124" spans="1:19" s="2" customFormat="1" x14ac:dyDescent="0.25">
      <c r="A1124" s="3"/>
      <c r="B1124" s="3"/>
      <c r="C1124" s="3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</row>
    <row r="1125" spans="1:19" s="2" customFormat="1" x14ac:dyDescent="0.25">
      <c r="A1125" s="3"/>
      <c r="B1125" s="3"/>
      <c r="C1125" s="3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</row>
    <row r="1126" spans="1:19" s="2" customFormat="1" x14ac:dyDescent="0.25">
      <c r="A1126" s="3"/>
      <c r="B1126" s="3"/>
      <c r="C1126" s="3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</row>
    <row r="1127" spans="1:19" s="2" customFormat="1" x14ac:dyDescent="0.25">
      <c r="A1127" s="3"/>
      <c r="B1127" s="3"/>
      <c r="C1127" s="3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</row>
    <row r="1128" spans="1:19" s="2" customFormat="1" x14ac:dyDescent="0.25">
      <c r="A1128" s="3"/>
      <c r="B1128" s="3"/>
      <c r="C1128" s="3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</row>
    <row r="1129" spans="1:19" s="2" customFormat="1" x14ac:dyDescent="0.25">
      <c r="A1129" s="3"/>
      <c r="B1129" s="3"/>
      <c r="C1129" s="3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</row>
    <row r="1130" spans="1:19" s="2" customFormat="1" x14ac:dyDescent="0.25">
      <c r="A1130" s="3"/>
      <c r="B1130" s="3"/>
      <c r="C1130" s="3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</row>
    <row r="1131" spans="1:19" s="2" customFormat="1" x14ac:dyDescent="0.25">
      <c r="A1131" s="3"/>
      <c r="B1131" s="3"/>
      <c r="C1131" s="3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</row>
    <row r="1132" spans="1:19" s="2" customFormat="1" x14ac:dyDescent="0.25">
      <c r="A1132" s="3"/>
      <c r="B1132" s="3"/>
      <c r="C1132" s="3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</row>
    <row r="1133" spans="1:19" s="2" customFormat="1" x14ac:dyDescent="0.25">
      <c r="A1133" s="3"/>
      <c r="B1133" s="3"/>
      <c r="C1133" s="3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</row>
    <row r="1134" spans="1:19" s="2" customFormat="1" x14ac:dyDescent="0.25">
      <c r="A1134" s="3"/>
      <c r="B1134" s="3"/>
      <c r="C1134" s="3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</row>
    <row r="1135" spans="1:19" s="2" customFormat="1" x14ac:dyDescent="0.25">
      <c r="A1135" s="3"/>
      <c r="B1135" s="3"/>
      <c r="C1135" s="3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</row>
    <row r="1136" spans="1:19" s="2" customFormat="1" x14ac:dyDescent="0.25">
      <c r="A1136" s="3"/>
      <c r="B1136" s="3"/>
      <c r="C1136" s="3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</row>
    <row r="1137" spans="1:19" s="2" customFormat="1" x14ac:dyDescent="0.25">
      <c r="A1137" s="3"/>
      <c r="B1137" s="3"/>
      <c r="C1137" s="3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</row>
    <row r="1138" spans="1:19" s="2" customFormat="1" x14ac:dyDescent="0.25">
      <c r="A1138" s="3"/>
      <c r="B1138" s="3"/>
      <c r="C1138" s="3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</row>
    <row r="1139" spans="1:19" s="2" customFormat="1" x14ac:dyDescent="0.25">
      <c r="A1139" s="3"/>
      <c r="B1139" s="3"/>
      <c r="C1139" s="3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</row>
    <row r="1140" spans="1:19" s="2" customFormat="1" x14ac:dyDescent="0.25">
      <c r="A1140" s="3"/>
      <c r="B1140" s="3"/>
      <c r="C1140" s="3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</row>
    <row r="1141" spans="1:19" s="2" customFormat="1" x14ac:dyDescent="0.25">
      <c r="A1141" s="3"/>
      <c r="B1141" s="3"/>
      <c r="C1141" s="3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</row>
    <row r="1142" spans="1:19" s="2" customFormat="1" x14ac:dyDescent="0.25">
      <c r="A1142" s="3"/>
      <c r="B1142" s="3"/>
      <c r="C1142" s="3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</row>
    <row r="1143" spans="1:19" s="2" customFormat="1" x14ac:dyDescent="0.25">
      <c r="A1143" s="3"/>
      <c r="B1143" s="3"/>
      <c r="C1143" s="3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</row>
    <row r="1144" spans="1:19" s="2" customFormat="1" x14ac:dyDescent="0.25">
      <c r="A1144" s="3"/>
      <c r="B1144" s="3"/>
      <c r="C1144" s="3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</row>
    <row r="1145" spans="1:19" s="2" customFormat="1" x14ac:dyDescent="0.25">
      <c r="A1145" s="3"/>
      <c r="B1145" s="3"/>
      <c r="C1145" s="3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</row>
    <row r="1146" spans="1:19" x14ac:dyDescent="0.25">
      <c r="C1146" s="11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</row>
    <row r="1147" spans="1:19" x14ac:dyDescent="0.25">
      <c r="C1147" s="11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</row>
    <row r="1148" spans="1:19" x14ac:dyDescent="0.25">
      <c r="C1148" s="11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</row>
    <row r="1149" spans="1:19" x14ac:dyDescent="0.25">
      <c r="C1149" s="11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</row>
    <row r="1150" spans="1:19" x14ac:dyDescent="0.25">
      <c r="A1150" s="43"/>
      <c r="B1150" s="43"/>
      <c r="C1150" s="11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</row>
    <row r="1151" spans="1:19" x14ac:dyDescent="0.25">
      <c r="A1151" s="43"/>
      <c r="B1151" s="43"/>
      <c r="C1151" s="11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pans="1:19" x14ac:dyDescent="0.25">
      <c r="A1152" s="43"/>
      <c r="B1152" s="43"/>
      <c r="C1152" s="11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</row>
    <row r="1153" spans="1:19" x14ac:dyDescent="0.25">
      <c r="A1153" s="43"/>
      <c r="B1153" s="43"/>
      <c r="C1153" s="11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</row>
    <row r="1154" spans="1:19" x14ac:dyDescent="0.25">
      <c r="A1154" s="43"/>
      <c r="B1154" s="43"/>
      <c r="C1154" s="11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</row>
    <row r="1155" spans="1:19" x14ac:dyDescent="0.25">
      <c r="A1155" s="43"/>
      <c r="B1155" s="43"/>
      <c r="C1155" s="11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</row>
    <row r="1156" spans="1:19" x14ac:dyDescent="0.25">
      <c r="A1156" s="43"/>
      <c r="B1156" s="43"/>
      <c r="C1156" s="11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</row>
    <row r="1157" spans="1:19" x14ac:dyDescent="0.25">
      <c r="A1157" s="43"/>
      <c r="B1157" s="43"/>
      <c r="C1157" s="11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</row>
    <row r="1158" spans="1:19" x14ac:dyDescent="0.25">
      <c r="A1158" s="43"/>
      <c r="B1158" s="43"/>
      <c r="C1158" s="11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</row>
    <row r="1159" spans="1:19" x14ac:dyDescent="0.25">
      <c r="A1159" s="43"/>
      <c r="B1159" s="43"/>
      <c r="C1159" s="11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</row>
    <row r="1160" spans="1:19" x14ac:dyDescent="0.25">
      <c r="A1160" s="43"/>
      <c r="B1160" s="43"/>
      <c r="C1160" s="11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</row>
    <row r="1161" spans="1:19" x14ac:dyDescent="0.25">
      <c r="A1161" s="43"/>
      <c r="B1161" s="43"/>
      <c r="C1161" s="11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</row>
    <row r="1162" spans="1:19" x14ac:dyDescent="0.25">
      <c r="A1162" s="43"/>
      <c r="B1162" s="43"/>
      <c r="C1162" s="11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pans="1:19" x14ac:dyDescent="0.25">
      <c r="A1163" s="43"/>
      <c r="B1163" s="43"/>
      <c r="C1163" s="11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</row>
    <row r="1164" spans="1:19" x14ac:dyDescent="0.25">
      <c r="A1164" s="43"/>
      <c r="B1164" s="43"/>
      <c r="C1164" s="11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</row>
    <row r="1165" spans="1:19" x14ac:dyDescent="0.25">
      <c r="A1165" s="43"/>
      <c r="B1165" s="43"/>
      <c r="C1165" s="11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</row>
    <row r="1166" spans="1:19" x14ac:dyDescent="0.25">
      <c r="A1166" s="43"/>
      <c r="B1166" s="43"/>
      <c r="C1166" s="11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</row>
    <row r="1167" spans="1:19" x14ac:dyDescent="0.25">
      <c r="A1167" s="43"/>
      <c r="B1167" s="43"/>
      <c r="C1167" s="11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</row>
    <row r="1168" spans="1:19" x14ac:dyDescent="0.25">
      <c r="A1168" s="43"/>
      <c r="B1168" s="43"/>
      <c r="C1168" s="11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</row>
    <row r="1169" spans="1:19" x14ac:dyDescent="0.25">
      <c r="A1169" s="43"/>
      <c r="B1169" s="43"/>
      <c r="C1169" s="11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</row>
    <row r="1170" spans="1:19" x14ac:dyDescent="0.25">
      <c r="A1170" s="43"/>
      <c r="B1170" s="43"/>
      <c r="C1170" s="11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pans="1:19" x14ac:dyDescent="0.25">
      <c r="A1171" s="43"/>
      <c r="B1171" s="43"/>
      <c r="C1171" s="11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</row>
    <row r="1172" spans="1:19" x14ac:dyDescent="0.25">
      <c r="A1172" s="43"/>
      <c r="B1172" s="43"/>
      <c r="C1172" s="11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</row>
    <row r="1173" spans="1:19" x14ac:dyDescent="0.25">
      <c r="A1173" s="43"/>
      <c r="B1173" s="43"/>
      <c r="C1173" s="11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</row>
    <row r="1174" spans="1:19" x14ac:dyDescent="0.25">
      <c r="A1174" s="43"/>
      <c r="B1174" s="43"/>
      <c r="C1174" s="11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</row>
    <row r="1175" spans="1:19" x14ac:dyDescent="0.25">
      <c r="A1175" s="43"/>
      <c r="B1175" s="43"/>
      <c r="C1175" s="11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</row>
    <row r="1176" spans="1:19" x14ac:dyDescent="0.25">
      <c r="A1176" s="43"/>
      <c r="B1176" s="43"/>
      <c r="C1176" s="11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</row>
    <row r="1177" spans="1:19" x14ac:dyDescent="0.25">
      <c r="A1177" s="43"/>
      <c r="B1177" s="43"/>
      <c r="C1177" s="11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</row>
    <row r="1178" spans="1:19" x14ac:dyDescent="0.25">
      <c r="A1178" s="43"/>
      <c r="B1178" s="43"/>
      <c r="C1178" s="11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</row>
    <row r="1179" spans="1:19" x14ac:dyDescent="0.25">
      <c r="A1179" s="43"/>
      <c r="B1179" s="43"/>
      <c r="C1179" s="11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</row>
    <row r="1180" spans="1:19" x14ac:dyDescent="0.25">
      <c r="A1180" s="43"/>
      <c r="B1180" s="43"/>
      <c r="C1180" s="11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pans="1:19" x14ac:dyDescent="0.25">
      <c r="A1181" s="43"/>
      <c r="B1181" s="43"/>
      <c r="C1181" s="11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</row>
    <row r="1182" spans="1:19" x14ac:dyDescent="0.25">
      <c r="A1182" s="43"/>
      <c r="B1182" s="43"/>
      <c r="C1182" s="11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</row>
    <row r="1183" spans="1:19" x14ac:dyDescent="0.25">
      <c r="A1183" s="43"/>
      <c r="B1183" s="43"/>
      <c r="C1183" s="11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</row>
    <row r="1184" spans="1:19" x14ac:dyDescent="0.25">
      <c r="A1184" s="43"/>
      <c r="B1184" s="43"/>
      <c r="C1184" s="11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</row>
    <row r="1185" spans="1:19" x14ac:dyDescent="0.25">
      <c r="A1185" s="43"/>
      <c r="B1185" s="43"/>
      <c r="C1185" s="11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</row>
    <row r="1186" spans="1:19" x14ac:dyDescent="0.25">
      <c r="A1186" s="43"/>
      <c r="B1186" s="43"/>
      <c r="C1186" s="11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</row>
    <row r="1187" spans="1:19" x14ac:dyDescent="0.25">
      <c r="A1187" s="43"/>
      <c r="B1187" s="43"/>
      <c r="C1187" s="11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</row>
    <row r="1188" spans="1:19" x14ac:dyDescent="0.25">
      <c r="A1188" s="43"/>
      <c r="B1188" s="43"/>
      <c r="C1188" s="11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</row>
    <row r="1189" spans="1:19" x14ac:dyDescent="0.25">
      <c r="A1189" s="43"/>
      <c r="B1189" s="43"/>
      <c r="C1189" s="11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</row>
    <row r="1190" spans="1:19" x14ac:dyDescent="0.25">
      <c r="A1190" s="43"/>
      <c r="B1190" s="43"/>
      <c r="C1190" s="11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</row>
    <row r="1191" spans="1:19" x14ac:dyDescent="0.25">
      <c r="A1191" s="43"/>
      <c r="B1191" s="43"/>
      <c r="C1191" s="11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</row>
    <row r="1192" spans="1:19" x14ac:dyDescent="0.25">
      <c r="A1192" s="43"/>
      <c r="B1192" s="43"/>
      <c r="C1192" s="11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</row>
    <row r="1193" spans="1:19" x14ac:dyDescent="0.25">
      <c r="A1193" s="43"/>
      <c r="B1193" s="43"/>
      <c r="C1193" s="11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</row>
    <row r="1194" spans="1:19" x14ac:dyDescent="0.25">
      <c r="A1194" s="43"/>
      <c r="B1194" s="43"/>
      <c r="C1194" s="11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</row>
    <row r="1195" spans="1:19" x14ac:dyDescent="0.25">
      <c r="A1195" s="43"/>
      <c r="B1195" s="43"/>
      <c r="C1195" s="11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pans="1:19" x14ac:dyDescent="0.25">
      <c r="A1196" s="43"/>
      <c r="B1196" s="43"/>
      <c r="C1196" s="11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</row>
    <row r="1197" spans="1:19" x14ac:dyDescent="0.25">
      <c r="A1197" s="43"/>
      <c r="B1197" s="43"/>
      <c r="C1197" s="11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</row>
    <row r="1198" spans="1:19" x14ac:dyDescent="0.25">
      <c r="A1198" s="43"/>
      <c r="B1198" s="43"/>
      <c r="C1198" s="11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</row>
    <row r="1199" spans="1:19" x14ac:dyDescent="0.25">
      <c r="A1199" s="43"/>
      <c r="B1199" s="43"/>
      <c r="C1199" s="11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</row>
    <row r="1200" spans="1:19" x14ac:dyDescent="0.25">
      <c r="A1200" s="43"/>
      <c r="B1200" s="43"/>
      <c r="C1200" s="11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</row>
    <row r="1201" spans="1:19" x14ac:dyDescent="0.25">
      <c r="A1201" s="43"/>
      <c r="B1201" s="43"/>
      <c r="C1201" s="11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</row>
    <row r="1202" spans="1:19" x14ac:dyDescent="0.25">
      <c r="A1202" s="43"/>
      <c r="B1202" s="43"/>
      <c r="C1202" s="11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</row>
    <row r="1203" spans="1:19" x14ac:dyDescent="0.25">
      <c r="A1203" s="43"/>
      <c r="B1203" s="43"/>
      <c r="C1203" s="11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</row>
    <row r="1204" spans="1:19" x14ac:dyDescent="0.25">
      <c r="A1204" s="43"/>
      <c r="B1204" s="43"/>
      <c r="C1204" s="11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</row>
    <row r="1205" spans="1:19" x14ac:dyDescent="0.25">
      <c r="A1205" s="43"/>
      <c r="B1205" s="43"/>
      <c r="C1205" s="11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</row>
    <row r="1206" spans="1:19" x14ac:dyDescent="0.25">
      <c r="A1206" s="43"/>
      <c r="B1206" s="43"/>
      <c r="C1206" s="11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</row>
    <row r="1207" spans="1:19" x14ac:dyDescent="0.25">
      <c r="A1207" s="43"/>
      <c r="B1207" s="43"/>
      <c r="C1207" s="11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</row>
    <row r="1208" spans="1:19" x14ac:dyDescent="0.25">
      <c r="A1208" s="43"/>
      <c r="B1208" s="43"/>
      <c r="C1208" s="11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</row>
    <row r="1209" spans="1:19" x14ac:dyDescent="0.25">
      <c r="A1209" s="43"/>
      <c r="B1209" s="43"/>
      <c r="C1209" s="11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</row>
    <row r="1210" spans="1:19" x14ac:dyDescent="0.25">
      <c r="A1210" s="43"/>
      <c r="B1210" s="43"/>
      <c r="C1210" s="11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</row>
    <row r="1211" spans="1:19" x14ac:dyDescent="0.25">
      <c r="A1211" s="43"/>
      <c r="B1211" s="43"/>
      <c r="C1211" s="11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</row>
    <row r="1212" spans="1:19" x14ac:dyDescent="0.25">
      <c r="A1212" s="43"/>
      <c r="B1212" s="43"/>
      <c r="C1212" s="11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</row>
    <row r="1213" spans="1:19" x14ac:dyDescent="0.25">
      <c r="A1213" s="43"/>
      <c r="B1213" s="43"/>
      <c r="C1213" s="11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</row>
    <row r="1214" spans="1:19" x14ac:dyDescent="0.25">
      <c r="A1214" s="43"/>
      <c r="B1214" s="43"/>
      <c r="C1214" s="11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</row>
    <row r="1215" spans="1:19" x14ac:dyDescent="0.25">
      <c r="A1215" s="43"/>
      <c r="B1215" s="43"/>
      <c r="C1215" s="11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</row>
    <row r="1216" spans="1:19" x14ac:dyDescent="0.25">
      <c r="A1216" s="43"/>
      <c r="B1216" s="43"/>
      <c r="C1216" s="11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</row>
    <row r="1217" spans="1:19" x14ac:dyDescent="0.25">
      <c r="A1217" s="43"/>
      <c r="B1217" s="43"/>
      <c r="C1217" s="11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</row>
    <row r="1218" spans="1:19" x14ac:dyDescent="0.25">
      <c r="A1218" s="43"/>
      <c r="B1218" s="43"/>
      <c r="C1218" s="11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</row>
    <row r="1219" spans="1:19" x14ac:dyDescent="0.25">
      <c r="A1219" s="43"/>
      <c r="B1219" s="43"/>
      <c r="C1219" s="11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</row>
    <row r="1220" spans="1:19" x14ac:dyDescent="0.25">
      <c r="A1220" s="43"/>
      <c r="B1220" s="43"/>
      <c r="C1220" s="11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</row>
    <row r="1221" spans="1:19" x14ac:dyDescent="0.25">
      <c r="A1221" s="43"/>
      <c r="B1221" s="43"/>
      <c r="C1221" s="11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</row>
    <row r="1222" spans="1:19" x14ac:dyDescent="0.25">
      <c r="A1222" s="43"/>
      <c r="B1222" s="43"/>
      <c r="C1222" s="11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</row>
    <row r="1223" spans="1:19" x14ac:dyDescent="0.25">
      <c r="A1223" s="43"/>
      <c r="B1223" s="43"/>
      <c r="C1223" s="11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</row>
    <row r="1224" spans="1:19" x14ac:dyDescent="0.25">
      <c r="A1224" s="43"/>
      <c r="B1224" s="43"/>
      <c r="C1224" s="11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</row>
    <row r="1225" spans="1:19" x14ac:dyDescent="0.25">
      <c r="A1225" s="43"/>
      <c r="B1225" s="43"/>
      <c r="C1225" s="11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</row>
    <row r="1226" spans="1:19" x14ac:dyDescent="0.25">
      <c r="A1226" s="43"/>
      <c r="B1226" s="43"/>
      <c r="C1226" s="11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</row>
    <row r="1227" spans="1:19" x14ac:dyDescent="0.25">
      <c r="A1227" s="43"/>
      <c r="B1227" s="43"/>
      <c r="C1227" s="11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</row>
    <row r="1228" spans="1:19" x14ac:dyDescent="0.25">
      <c r="A1228" s="43"/>
      <c r="B1228" s="43"/>
      <c r="C1228" s="11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</row>
    <row r="1229" spans="1:19" x14ac:dyDescent="0.25">
      <c r="A1229" s="43"/>
      <c r="B1229" s="43"/>
      <c r="C1229" s="11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</row>
    <row r="1230" spans="1:19" x14ac:dyDescent="0.25">
      <c r="A1230" s="43"/>
      <c r="B1230" s="43"/>
      <c r="C1230" s="11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</row>
    <row r="1231" spans="1:19" x14ac:dyDescent="0.25">
      <c r="A1231" s="43"/>
      <c r="B1231" s="43"/>
      <c r="C1231" s="11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</row>
    <row r="1232" spans="1:19" x14ac:dyDescent="0.25">
      <c r="A1232" s="43"/>
      <c r="B1232" s="43"/>
      <c r="C1232" s="11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</row>
    <row r="1233" spans="1:19" x14ac:dyDescent="0.25">
      <c r="A1233" s="43"/>
      <c r="B1233" s="43"/>
      <c r="C1233" s="11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</row>
    <row r="1234" spans="1:19" x14ac:dyDescent="0.25">
      <c r="A1234" s="43"/>
      <c r="B1234" s="43"/>
      <c r="C1234" s="11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</row>
    <row r="1235" spans="1:19" x14ac:dyDescent="0.25">
      <c r="A1235" s="43"/>
      <c r="B1235" s="43"/>
      <c r="C1235" s="11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</row>
    <row r="1236" spans="1:19" x14ac:dyDescent="0.25">
      <c r="A1236" s="43"/>
      <c r="B1236" s="43"/>
      <c r="C1236" s="11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</row>
    <row r="1237" spans="1:19" x14ac:dyDescent="0.25">
      <c r="A1237" s="43"/>
      <c r="B1237" s="43"/>
      <c r="C1237" s="11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</row>
    <row r="1238" spans="1:19" x14ac:dyDescent="0.25">
      <c r="A1238" s="43"/>
      <c r="B1238" s="43"/>
      <c r="C1238" s="11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</row>
    <row r="1239" spans="1:19" x14ac:dyDescent="0.25">
      <c r="A1239" s="43"/>
      <c r="B1239" s="43"/>
      <c r="C1239" s="11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</row>
    <row r="1240" spans="1:19" x14ac:dyDescent="0.25">
      <c r="A1240" s="43"/>
      <c r="B1240" s="43"/>
      <c r="C1240" s="11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</row>
    <row r="1241" spans="1:19" x14ac:dyDescent="0.25">
      <c r="A1241" s="43"/>
      <c r="B1241" s="43"/>
      <c r="C1241" s="11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</row>
    <row r="1242" spans="1:19" x14ac:dyDescent="0.25">
      <c r="A1242" s="43"/>
      <c r="B1242" s="43"/>
      <c r="C1242" s="11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</row>
    <row r="1243" spans="1:19" x14ac:dyDescent="0.25">
      <c r="A1243" s="43"/>
      <c r="B1243" s="43"/>
      <c r="C1243" s="11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</row>
    <row r="1244" spans="1:19" x14ac:dyDescent="0.25">
      <c r="A1244" s="43"/>
      <c r="B1244" s="43"/>
      <c r="C1244" s="11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</row>
    <row r="1245" spans="1:19" x14ac:dyDescent="0.25">
      <c r="A1245" s="43"/>
      <c r="B1245" s="43"/>
      <c r="C1245" s="11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</row>
    <row r="1246" spans="1:19" x14ac:dyDescent="0.25">
      <c r="A1246" s="43"/>
      <c r="B1246" s="43"/>
      <c r="C1246" s="11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</row>
    <row r="1247" spans="1:19" x14ac:dyDescent="0.25">
      <c r="A1247" s="43"/>
      <c r="B1247" s="43"/>
      <c r="C1247" s="11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</row>
    <row r="1248" spans="1:19" x14ac:dyDescent="0.25">
      <c r="A1248" s="43"/>
      <c r="B1248" s="43"/>
      <c r="C1248" s="11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</row>
    <row r="1249" spans="1:19" x14ac:dyDescent="0.25">
      <c r="A1249" s="43"/>
      <c r="B1249" s="43"/>
      <c r="C1249" s="11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</row>
    <row r="1250" spans="1:19" x14ac:dyDescent="0.25">
      <c r="A1250" s="43"/>
      <c r="B1250" s="43"/>
      <c r="C1250" s="11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</row>
    <row r="1251" spans="1:19" x14ac:dyDescent="0.25">
      <c r="A1251" s="43"/>
      <c r="B1251" s="43"/>
      <c r="C1251" s="11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</row>
    <row r="1252" spans="1:19" x14ac:dyDescent="0.25">
      <c r="A1252" s="43"/>
      <c r="B1252" s="43"/>
      <c r="C1252" s="11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</row>
    <row r="1253" spans="1:19" x14ac:dyDescent="0.25">
      <c r="A1253" s="43"/>
      <c r="B1253" s="43"/>
      <c r="C1253" s="11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</row>
    <row r="1254" spans="1:19" x14ac:dyDescent="0.25">
      <c r="A1254" s="43"/>
      <c r="B1254" s="43"/>
      <c r="C1254" s="11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</row>
    <row r="1255" spans="1:19" x14ac:dyDescent="0.25">
      <c r="A1255" s="43"/>
      <c r="B1255" s="43"/>
      <c r="C1255" s="11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</row>
    <row r="1256" spans="1:19" x14ac:dyDescent="0.25">
      <c r="A1256" s="43"/>
      <c r="B1256" s="43"/>
      <c r="C1256" s="11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</row>
    <row r="1257" spans="1:19" x14ac:dyDescent="0.25">
      <c r="A1257" s="43"/>
      <c r="B1257" s="43"/>
      <c r="C1257" s="11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</row>
    <row r="1258" spans="1:19" x14ac:dyDescent="0.25">
      <c r="A1258" s="43"/>
      <c r="B1258" s="43"/>
      <c r="C1258" s="11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</row>
    <row r="1259" spans="1:19" x14ac:dyDescent="0.25">
      <c r="A1259" s="43"/>
      <c r="B1259" s="43"/>
      <c r="C1259" s="11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</row>
    <row r="1260" spans="1:19" x14ac:dyDescent="0.25">
      <c r="A1260" s="43"/>
      <c r="B1260" s="43"/>
      <c r="C1260" s="11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</row>
    <row r="1261" spans="1:19" x14ac:dyDescent="0.25">
      <c r="A1261" s="43"/>
      <c r="B1261" s="43"/>
      <c r="C1261" s="11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</row>
    <row r="1262" spans="1:19" x14ac:dyDescent="0.25">
      <c r="A1262" s="43"/>
      <c r="B1262" s="43"/>
      <c r="C1262" s="11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</row>
    <row r="1263" spans="1:19" x14ac:dyDescent="0.25">
      <c r="A1263" s="43"/>
      <c r="B1263" s="43"/>
      <c r="C1263" s="11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</row>
    <row r="1264" spans="1:19" x14ac:dyDescent="0.25">
      <c r="A1264" s="43"/>
      <c r="B1264" s="43"/>
      <c r="C1264" s="11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</row>
    <row r="1265" spans="1:19" x14ac:dyDescent="0.25">
      <c r="A1265" s="43"/>
      <c r="B1265" s="43"/>
      <c r="C1265" s="11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</row>
    <row r="1266" spans="1:19" x14ac:dyDescent="0.25">
      <c r="A1266" s="43"/>
      <c r="B1266" s="43"/>
      <c r="C1266" s="11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</row>
    <row r="1267" spans="1:19" x14ac:dyDescent="0.25">
      <c r="A1267" s="43"/>
      <c r="B1267" s="43"/>
      <c r="C1267" s="11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</row>
    <row r="1268" spans="1:19" x14ac:dyDescent="0.25">
      <c r="A1268" s="43"/>
      <c r="B1268" s="43"/>
      <c r="C1268" s="11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</row>
    <row r="1269" spans="1:19" x14ac:dyDescent="0.25">
      <c r="A1269" s="43"/>
      <c r="B1269" s="43"/>
      <c r="C1269" s="11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</row>
    <row r="1270" spans="1:19" x14ac:dyDescent="0.25">
      <c r="A1270" s="43"/>
      <c r="B1270" s="43"/>
      <c r="C1270" s="11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</row>
    <row r="1271" spans="1:19" x14ac:dyDescent="0.25">
      <c r="A1271" s="43"/>
      <c r="B1271" s="43"/>
      <c r="C1271" s="11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</row>
    <row r="1272" spans="1:19" x14ac:dyDescent="0.25">
      <c r="A1272" s="43"/>
      <c r="B1272" s="43"/>
      <c r="C1272" s="11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</row>
    <row r="1273" spans="1:19" x14ac:dyDescent="0.25">
      <c r="A1273" s="43"/>
      <c r="B1273" s="43"/>
      <c r="C1273" s="11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</row>
    <row r="1274" spans="1:19" x14ac:dyDescent="0.25">
      <c r="A1274" s="43"/>
      <c r="B1274" s="43"/>
      <c r="C1274" s="11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</row>
    <row r="1275" spans="1:19" x14ac:dyDescent="0.25">
      <c r="A1275" s="43"/>
      <c r="B1275" s="43"/>
      <c r="C1275" s="11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</row>
    <row r="1276" spans="1:19" x14ac:dyDescent="0.25">
      <c r="A1276" s="43"/>
      <c r="B1276" s="43"/>
      <c r="C1276" s="11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</row>
    <row r="1277" spans="1:19" x14ac:dyDescent="0.25">
      <c r="A1277" s="43"/>
      <c r="B1277" s="43"/>
      <c r="C1277" s="11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</row>
    <row r="1278" spans="1:19" x14ac:dyDescent="0.25">
      <c r="A1278" s="43"/>
      <c r="B1278" s="43"/>
      <c r="C1278" s="11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</row>
    <row r="1279" spans="1:19" x14ac:dyDescent="0.25">
      <c r="A1279" s="43"/>
      <c r="B1279" s="43"/>
      <c r="C1279" s="11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</row>
    <row r="1280" spans="1:19" x14ac:dyDescent="0.25">
      <c r="A1280" s="43"/>
      <c r="B1280" s="43"/>
      <c r="C1280" s="11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</row>
    <row r="1281" spans="1:19" x14ac:dyDescent="0.25">
      <c r="A1281" s="43"/>
      <c r="B1281" s="43"/>
      <c r="C1281" s="11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</row>
    <row r="1282" spans="1:19" x14ac:dyDescent="0.25">
      <c r="A1282" s="43"/>
      <c r="B1282" s="43"/>
      <c r="C1282" s="11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</row>
    <row r="1283" spans="1:19" x14ac:dyDescent="0.25">
      <c r="A1283" s="43"/>
      <c r="B1283" s="43"/>
      <c r="C1283" s="11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</row>
    <row r="1284" spans="1:19" x14ac:dyDescent="0.25">
      <c r="A1284" s="43"/>
      <c r="B1284" s="43"/>
      <c r="C1284" s="11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</row>
    <row r="1285" spans="1:19" x14ac:dyDescent="0.25">
      <c r="A1285" s="43"/>
      <c r="B1285" s="43"/>
      <c r="C1285" s="11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</row>
    <row r="1286" spans="1:19" x14ac:dyDescent="0.25">
      <c r="A1286" s="43"/>
      <c r="B1286" s="43"/>
      <c r="C1286" s="11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</row>
    <row r="1287" spans="1:19" x14ac:dyDescent="0.25">
      <c r="A1287" s="43"/>
      <c r="B1287" s="43"/>
      <c r="C1287" s="11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</row>
    <row r="1288" spans="1:19" x14ac:dyDescent="0.25">
      <c r="A1288" s="43"/>
      <c r="B1288" s="43"/>
      <c r="C1288" s="11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</row>
    <row r="1289" spans="1:19" x14ac:dyDescent="0.25">
      <c r="A1289" s="43"/>
      <c r="B1289" s="43"/>
      <c r="C1289" s="11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</row>
    <row r="1290" spans="1:19" x14ac:dyDescent="0.25">
      <c r="A1290" s="43"/>
      <c r="B1290" s="43"/>
      <c r="C1290" s="11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</row>
    <row r="1291" spans="1:19" x14ac:dyDescent="0.25">
      <c r="A1291" s="43"/>
      <c r="B1291" s="43"/>
      <c r="C1291" s="11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</row>
    <row r="1292" spans="1:19" x14ac:dyDescent="0.25">
      <c r="A1292" s="43"/>
      <c r="B1292" s="43"/>
      <c r="C1292" s="11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</row>
    <row r="1293" spans="1:19" x14ac:dyDescent="0.25">
      <c r="A1293" s="43"/>
      <c r="B1293" s="43"/>
      <c r="C1293" s="11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</row>
    <row r="1294" spans="1:19" x14ac:dyDescent="0.25">
      <c r="A1294" s="43"/>
      <c r="B1294" s="43"/>
      <c r="C1294" s="11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</row>
    <row r="1295" spans="1:19" x14ac:dyDescent="0.25">
      <c r="A1295" s="43"/>
      <c r="B1295" s="43"/>
      <c r="C1295" s="11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</row>
    <row r="1296" spans="1:19" x14ac:dyDescent="0.25">
      <c r="A1296" s="43"/>
      <c r="B1296" s="43"/>
      <c r="C1296" s="11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</row>
    <row r="1297" spans="1:19" x14ac:dyDescent="0.25">
      <c r="A1297" s="43"/>
      <c r="B1297" s="43"/>
      <c r="C1297" s="11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</row>
    <row r="1298" spans="1:19" x14ac:dyDescent="0.25">
      <c r="A1298" s="43"/>
      <c r="B1298" s="43"/>
      <c r="C1298" s="11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</row>
    <row r="1299" spans="1:19" x14ac:dyDescent="0.25">
      <c r="A1299" s="43"/>
      <c r="B1299" s="43"/>
      <c r="C1299" s="11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</row>
    <row r="1300" spans="1:19" x14ac:dyDescent="0.25">
      <c r="A1300" s="43"/>
      <c r="B1300" s="43"/>
      <c r="C1300" s="11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</row>
    <row r="1301" spans="1:19" x14ac:dyDescent="0.25">
      <c r="A1301" s="43"/>
      <c r="B1301" s="43"/>
      <c r="C1301" s="11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</row>
    <row r="1302" spans="1:19" x14ac:dyDescent="0.25">
      <c r="A1302" s="43"/>
      <c r="B1302" s="43"/>
      <c r="C1302" s="11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</row>
    <row r="1303" spans="1:19" x14ac:dyDescent="0.25">
      <c r="A1303" s="43"/>
      <c r="B1303" s="43"/>
      <c r="C1303" s="11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</row>
    <row r="1304" spans="1:19" x14ac:dyDescent="0.25">
      <c r="A1304" s="43"/>
      <c r="B1304" s="43"/>
      <c r="C1304" s="11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</row>
    <row r="1305" spans="1:19" x14ac:dyDescent="0.25">
      <c r="A1305" s="43"/>
      <c r="B1305" s="43"/>
      <c r="C1305" s="11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</row>
    <row r="1306" spans="1:19" x14ac:dyDescent="0.25">
      <c r="A1306" s="43"/>
      <c r="B1306" s="43"/>
      <c r="C1306" s="11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</row>
    <row r="1307" spans="1:19" x14ac:dyDescent="0.25">
      <c r="A1307" s="43"/>
      <c r="B1307" s="43"/>
      <c r="C1307" s="11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</row>
    <row r="1308" spans="1:19" x14ac:dyDescent="0.25">
      <c r="A1308" s="43"/>
      <c r="B1308" s="43"/>
      <c r="C1308" s="11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</row>
    <row r="1309" spans="1:19" x14ac:dyDescent="0.25">
      <c r="A1309" s="43"/>
      <c r="B1309" s="43"/>
      <c r="C1309" s="11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</row>
    <row r="1310" spans="1:19" x14ac:dyDescent="0.25">
      <c r="A1310" s="43"/>
      <c r="B1310" s="43"/>
      <c r="C1310" s="11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</row>
    <row r="1311" spans="1:19" x14ac:dyDescent="0.25">
      <c r="A1311" s="43"/>
      <c r="B1311" s="43"/>
      <c r="C1311" s="11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</row>
    <row r="1312" spans="1:19" x14ac:dyDescent="0.25">
      <c r="A1312" s="43"/>
      <c r="B1312" s="43"/>
      <c r="C1312" s="11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</row>
    <row r="1313" spans="1:19" x14ac:dyDescent="0.25">
      <c r="A1313" s="43"/>
      <c r="B1313" s="43"/>
      <c r="C1313" s="11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</row>
    <row r="1314" spans="1:19" x14ac:dyDescent="0.25">
      <c r="A1314" s="43"/>
      <c r="B1314" s="43"/>
      <c r="C1314" s="11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</row>
    <row r="1315" spans="1:19" x14ac:dyDescent="0.25">
      <c r="A1315" s="43"/>
      <c r="B1315" s="43"/>
      <c r="C1315" s="11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</row>
    <row r="1316" spans="1:19" x14ac:dyDescent="0.25">
      <c r="A1316" s="43"/>
      <c r="B1316" s="43"/>
      <c r="C1316" s="11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</row>
    <row r="1317" spans="1:19" x14ac:dyDescent="0.25">
      <c r="A1317" s="43"/>
      <c r="B1317" s="43"/>
      <c r="C1317" s="11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</row>
    <row r="1318" spans="1:19" x14ac:dyDescent="0.25">
      <c r="A1318" s="43"/>
      <c r="B1318" s="43"/>
      <c r="C1318" s="11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</row>
    <row r="1319" spans="1:19" x14ac:dyDescent="0.25">
      <c r="A1319" s="43"/>
      <c r="B1319" s="43"/>
      <c r="C1319" s="11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</row>
    <row r="1320" spans="1:19" x14ac:dyDescent="0.25">
      <c r="A1320" s="43"/>
      <c r="B1320" s="43"/>
      <c r="C1320" s="11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</row>
    <row r="1321" spans="1:19" x14ac:dyDescent="0.25">
      <c r="A1321" s="43"/>
      <c r="B1321" s="43"/>
      <c r="C1321" s="11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</row>
    <row r="1322" spans="1:19" x14ac:dyDescent="0.25">
      <c r="A1322" s="43"/>
      <c r="B1322" s="43"/>
      <c r="C1322" s="11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</row>
    <row r="1323" spans="1:19" x14ac:dyDescent="0.25">
      <c r="A1323" s="43"/>
      <c r="B1323" s="43"/>
      <c r="C1323" s="11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</row>
    <row r="1324" spans="1:19" x14ac:dyDescent="0.25">
      <c r="A1324" s="43"/>
      <c r="B1324" s="43"/>
      <c r="C1324" s="11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</row>
    <row r="1325" spans="1:19" x14ac:dyDescent="0.25">
      <c r="A1325" s="43"/>
      <c r="B1325" s="43"/>
      <c r="C1325" s="11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</row>
    <row r="1326" spans="1:19" x14ac:dyDescent="0.25">
      <c r="A1326" s="43"/>
      <c r="B1326" s="43"/>
      <c r="C1326" s="11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</row>
    <row r="1327" spans="1:19" x14ac:dyDescent="0.25">
      <c r="A1327" s="43"/>
      <c r="B1327" s="43"/>
      <c r="C1327" s="11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</row>
    <row r="1328" spans="1:19" x14ac:dyDescent="0.25">
      <c r="A1328" s="43"/>
      <c r="B1328" s="43"/>
      <c r="C1328" s="11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</row>
    <row r="1329" spans="1:19" x14ac:dyDescent="0.25">
      <c r="A1329" s="43"/>
      <c r="B1329" s="43"/>
      <c r="C1329" s="11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</row>
    <row r="1330" spans="1:19" x14ac:dyDescent="0.25">
      <c r="A1330" s="43"/>
      <c r="B1330" s="43"/>
      <c r="C1330" s="11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</row>
    <row r="1331" spans="1:19" x14ac:dyDescent="0.25">
      <c r="A1331" s="43"/>
      <c r="B1331" s="43"/>
      <c r="C1331" s="11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</row>
    <row r="1332" spans="1:19" x14ac:dyDescent="0.25">
      <c r="A1332" s="43"/>
      <c r="B1332" s="43"/>
      <c r="C1332" s="11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</row>
    <row r="1333" spans="1:19" x14ac:dyDescent="0.25">
      <c r="A1333" s="43"/>
      <c r="B1333" s="43"/>
      <c r="C1333" s="11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</row>
    <row r="1334" spans="1:19" x14ac:dyDescent="0.25">
      <c r="A1334" s="43"/>
      <c r="B1334" s="43"/>
      <c r="C1334" s="11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</row>
    <row r="1335" spans="1:19" x14ac:dyDescent="0.25">
      <c r="A1335" s="43"/>
      <c r="B1335" s="43"/>
      <c r="C1335" s="11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</row>
    <row r="1336" spans="1:19" x14ac:dyDescent="0.25">
      <c r="A1336" s="43"/>
      <c r="B1336" s="43"/>
      <c r="C1336" s="11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</row>
    <row r="1337" spans="1:19" x14ac:dyDescent="0.25">
      <c r="A1337" s="43"/>
      <c r="B1337" s="43"/>
      <c r="C1337" s="11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</row>
    <row r="1338" spans="1:19" x14ac:dyDescent="0.25">
      <c r="A1338" s="43"/>
      <c r="B1338" s="43"/>
      <c r="C1338" s="11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</row>
    <row r="1339" spans="1:19" x14ac:dyDescent="0.25">
      <c r="A1339" s="43"/>
      <c r="B1339" s="43"/>
      <c r="C1339" s="11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</row>
    <row r="1340" spans="1:19" x14ac:dyDescent="0.25">
      <c r="A1340" s="43"/>
      <c r="B1340" s="43"/>
      <c r="C1340" s="11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pans="1:19" x14ac:dyDescent="0.25">
      <c r="A1341" s="43"/>
      <c r="B1341" s="43"/>
      <c r="C1341" s="11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</row>
    <row r="1342" spans="1:19" x14ac:dyDescent="0.25">
      <c r="A1342" s="43"/>
      <c r="B1342" s="43"/>
      <c r="C1342" s="11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</row>
    <row r="1343" spans="1:19" x14ac:dyDescent="0.25">
      <c r="A1343" s="43"/>
      <c r="B1343" s="43"/>
      <c r="C1343" s="11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</row>
    <row r="1344" spans="1:19" x14ac:dyDescent="0.25">
      <c r="A1344" s="43"/>
      <c r="B1344" s="43"/>
      <c r="C1344" s="11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</row>
    <row r="1345" spans="1:19" x14ac:dyDescent="0.25">
      <c r="A1345" s="43"/>
      <c r="B1345" s="43"/>
      <c r="C1345" s="11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</row>
    <row r="1346" spans="1:19" x14ac:dyDescent="0.25">
      <c r="A1346" s="43"/>
      <c r="B1346" s="43"/>
      <c r="C1346" s="11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</row>
    <row r="1347" spans="1:19" x14ac:dyDescent="0.25">
      <c r="A1347" s="43"/>
      <c r="B1347" s="43"/>
      <c r="C1347" s="11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</row>
    <row r="1348" spans="1:19" x14ac:dyDescent="0.25">
      <c r="A1348" s="43"/>
      <c r="B1348" s="43"/>
      <c r="C1348" s="11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</row>
    <row r="1349" spans="1:19" x14ac:dyDescent="0.25">
      <c r="A1349" s="43"/>
      <c r="B1349" s="43"/>
      <c r="C1349" s="11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</row>
    <row r="1350" spans="1:19" x14ac:dyDescent="0.25">
      <c r="A1350" s="43"/>
      <c r="B1350" s="43"/>
      <c r="C1350" s="11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</row>
    <row r="1351" spans="1:19" x14ac:dyDescent="0.25">
      <c r="A1351" s="43"/>
      <c r="B1351" s="43"/>
      <c r="C1351" s="11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</row>
    <row r="1352" spans="1:19" x14ac:dyDescent="0.25">
      <c r="A1352" s="43"/>
      <c r="B1352" s="43"/>
      <c r="C1352" s="11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</row>
    <row r="1353" spans="1:19" x14ac:dyDescent="0.25">
      <c r="A1353" s="43"/>
      <c r="B1353" s="43"/>
      <c r="C1353" s="11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</row>
    <row r="1354" spans="1:19" x14ac:dyDescent="0.25">
      <c r="A1354" s="43"/>
      <c r="B1354" s="43"/>
      <c r="C1354" s="11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</row>
    <row r="1355" spans="1:19" x14ac:dyDescent="0.25">
      <c r="A1355" s="43"/>
      <c r="B1355" s="43"/>
      <c r="C1355" s="11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</row>
    <row r="1356" spans="1:19" x14ac:dyDescent="0.25">
      <c r="A1356" s="43"/>
      <c r="B1356" s="43"/>
      <c r="C1356" s="11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</row>
    <row r="1357" spans="1:19" x14ac:dyDescent="0.25">
      <c r="A1357" s="43"/>
      <c r="B1357" s="43"/>
      <c r="C1357" s="11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</row>
    <row r="1358" spans="1:19" x14ac:dyDescent="0.25">
      <c r="A1358" s="43"/>
      <c r="B1358" s="43"/>
      <c r="C1358" s="11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</row>
    <row r="1359" spans="1:19" x14ac:dyDescent="0.25">
      <c r="A1359" s="43"/>
      <c r="B1359" s="43"/>
      <c r="C1359" s="11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</row>
    <row r="1360" spans="1:19" x14ac:dyDescent="0.25">
      <c r="A1360" s="43"/>
      <c r="B1360" s="43"/>
      <c r="C1360" s="11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</row>
    <row r="1361" spans="1:19" x14ac:dyDescent="0.25">
      <c r="A1361" s="43"/>
      <c r="B1361" s="43"/>
      <c r="C1361" s="11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</row>
    <row r="1362" spans="1:19" x14ac:dyDescent="0.25">
      <c r="A1362" s="43"/>
      <c r="B1362" s="43"/>
      <c r="C1362" s="11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</row>
    <row r="1363" spans="1:19" x14ac:dyDescent="0.25">
      <c r="A1363" s="43"/>
      <c r="B1363" s="43"/>
      <c r="C1363" s="11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</row>
    <row r="1364" spans="1:19" x14ac:dyDescent="0.25">
      <c r="A1364" s="43"/>
      <c r="B1364" s="43"/>
      <c r="C1364" s="11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</row>
    <row r="1365" spans="1:19" x14ac:dyDescent="0.25">
      <c r="A1365" s="43"/>
      <c r="B1365" s="43"/>
      <c r="C1365" s="11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</row>
    <row r="1366" spans="1:19" x14ac:dyDescent="0.25">
      <c r="A1366" s="43"/>
      <c r="B1366" s="43"/>
      <c r="C1366" s="11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</row>
    <row r="1367" spans="1:19" x14ac:dyDescent="0.25">
      <c r="A1367" s="43"/>
      <c r="B1367" s="43"/>
      <c r="C1367" s="11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</row>
    <row r="1368" spans="1:19" x14ac:dyDescent="0.25">
      <c r="A1368" s="43"/>
      <c r="B1368" s="43"/>
      <c r="C1368" s="11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</row>
    <row r="1369" spans="1:19" x14ac:dyDescent="0.25">
      <c r="A1369" s="43"/>
      <c r="B1369" s="43"/>
      <c r="C1369" s="11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</row>
    <row r="1370" spans="1:19" x14ac:dyDescent="0.25">
      <c r="A1370" s="43"/>
      <c r="B1370" s="43"/>
      <c r="C1370" s="11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</row>
    <row r="1371" spans="1:19" x14ac:dyDescent="0.25">
      <c r="A1371" s="43"/>
      <c r="B1371" s="43"/>
      <c r="C1371" s="11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</row>
    <row r="1372" spans="1:19" x14ac:dyDescent="0.25">
      <c r="A1372" s="43"/>
      <c r="B1372" s="43"/>
      <c r="C1372" s="11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</row>
    <row r="1373" spans="1:19" x14ac:dyDescent="0.25">
      <c r="A1373" s="43"/>
      <c r="B1373" s="43"/>
      <c r="C1373" s="11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</row>
    <row r="1374" spans="1:19" x14ac:dyDescent="0.25">
      <c r="A1374" s="43"/>
      <c r="B1374" s="43"/>
      <c r="C1374" s="11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</row>
    <row r="1375" spans="1:19" x14ac:dyDescent="0.25">
      <c r="A1375" s="43"/>
      <c r="B1375" s="43"/>
      <c r="C1375" s="11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</row>
    <row r="1376" spans="1:19" x14ac:dyDescent="0.25">
      <c r="A1376" s="43"/>
      <c r="B1376" s="43"/>
      <c r="C1376" s="11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</row>
    <row r="1377" spans="1:19" x14ac:dyDescent="0.25">
      <c r="A1377" s="43"/>
      <c r="B1377" s="43"/>
      <c r="C1377" s="11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</row>
    <row r="1378" spans="1:19" x14ac:dyDescent="0.25">
      <c r="A1378" s="43"/>
      <c r="B1378" s="43"/>
      <c r="C1378" s="11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</row>
    <row r="1379" spans="1:19" x14ac:dyDescent="0.25">
      <c r="A1379" s="43"/>
      <c r="B1379" s="43"/>
      <c r="C1379" s="11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</row>
    <row r="1380" spans="1:19" x14ac:dyDescent="0.25">
      <c r="A1380" s="43"/>
      <c r="B1380" s="43"/>
      <c r="C1380" s="11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</row>
    <row r="1381" spans="1:19" x14ac:dyDescent="0.25">
      <c r="A1381" s="43"/>
      <c r="B1381" s="43"/>
      <c r="C1381" s="11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</row>
    <row r="1382" spans="1:19" x14ac:dyDescent="0.25">
      <c r="A1382" s="43"/>
      <c r="B1382" s="43"/>
      <c r="C1382" s="11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</row>
    <row r="1383" spans="1:19" x14ac:dyDescent="0.25">
      <c r="A1383" s="43"/>
      <c r="B1383" s="43"/>
      <c r="C1383" s="11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</row>
    <row r="1384" spans="1:19" x14ac:dyDescent="0.25">
      <c r="A1384" s="43"/>
      <c r="B1384" s="43"/>
      <c r="C1384" s="11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</row>
    <row r="1385" spans="1:19" x14ac:dyDescent="0.25">
      <c r="A1385" s="43"/>
      <c r="B1385" s="43"/>
      <c r="C1385" s="11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</row>
    <row r="1386" spans="1:19" x14ac:dyDescent="0.25">
      <c r="A1386" s="43"/>
      <c r="B1386" s="43"/>
      <c r="C1386" s="11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</row>
    <row r="1387" spans="1:19" x14ac:dyDescent="0.25">
      <c r="A1387" s="43"/>
      <c r="B1387" s="43"/>
      <c r="C1387" s="11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</row>
    <row r="1388" spans="1:19" x14ac:dyDescent="0.25">
      <c r="A1388" s="43"/>
      <c r="B1388" s="43"/>
      <c r="C1388" s="11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</row>
    <row r="1389" spans="1:19" x14ac:dyDescent="0.25">
      <c r="A1389" s="43"/>
      <c r="B1389" s="43"/>
      <c r="C1389" s="11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</row>
    <row r="1390" spans="1:19" x14ac:dyDescent="0.25">
      <c r="A1390" s="43"/>
      <c r="B1390" s="43"/>
      <c r="C1390" s="11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</row>
    <row r="1391" spans="1:19" x14ac:dyDescent="0.25">
      <c r="A1391" s="43"/>
      <c r="B1391" s="43"/>
      <c r="C1391" s="11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</row>
    <row r="1392" spans="1:19" x14ac:dyDescent="0.25">
      <c r="A1392" s="43"/>
      <c r="B1392" s="43"/>
      <c r="C1392" s="11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</row>
    <row r="1393" spans="1:19" x14ac:dyDescent="0.25">
      <c r="A1393" s="43"/>
      <c r="B1393" s="43"/>
      <c r="C1393" s="11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</row>
    <row r="1394" spans="1:19" x14ac:dyDescent="0.25">
      <c r="A1394" s="43"/>
      <c r="B1394" s="43"/>
      <c r="C1394" s="11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</row>
    <row r="1395" spans="1:19" x14ac:dyDescent="0.25">
      <c r="A1395" s="43"/>
      <c r="B1395" s="43"/>
      <c r="C1395" s="11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</row>
    <row r="1396" spans="1:19" x14ac:dyDescent="0.25">
      <c r="A1396" s="43"/>
      <c r="B1396" s="43"/>
      <c r="C1396" s="11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</row>
    <row r="1397" spans="1:19" x14ac:dyDescent="0.25">
      <c r="A1397" s="43"/>
      <c r="B1397" s="43"/>
      <c r="C1397" s="11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</row>
    <row r="1398" spans="1:19" x14ac:dyDescent="0.25">
      <c r="A1398" s="43"/>
      <c r="B1398" s="43"/>
      <c r="C1398" s="11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</row>
    <row r="1399" spans="1:19" x14ac:dyDescent="0.25">
      <c r="A1399" s="43"/>
      <c r="B1399" s="43"/>
      <c r="C1399" s="11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</row>
    <row r="1400" spans="1:19" x14ac:dyDescent="0.25">
      <c r="A1400" s="43"/>
      <c r="B1400" s="43"/>
      <c r="C1400" s="11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</row>
    <row r="1401" spans="1:19" x14ac:dyDescent="0.25">
      <c r="A1401" s="43"/>
      <c r="B1401" s="43"/>
      <c r="C1401" s="11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</row>
    <row r="1402" spans="1:19" x14ac:dyDescent="0.25">
      <c r="A1402" s="43"/>
      <c r="B1402" s="43"/>
      <c r="C1402" s="11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</row>
    <row r="1403" spans="1:19" x14ac:dyDescent="0.25">
      <c r="A1403" s="43"/>
      <c r="B1403" s="43"/>
      <c r="C1403" s="11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</row>
    <row r="1404" spans="1:19" x14ac:dyDescent="0.25">
      <c r="A1404" s="43"/>
      <c r="B1404" s="43"/>
      <c r="C1404" s="11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</row>
    <row r="1405" spans="1:19" x14ac:dyDescent="0.25">
      <c r="A1405" s="43"/>
      <c r="B1405" s="43"/>
      <c r="C1405" s="11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</row>
    <row r="1406" spans="1:19" x14ac:dyDescent="0.25">
      <c r="A1406" s="43"/>
      <c r="B1406" s="43"/>
      <c r="C1406" s="11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</row>
    <row r="1407" spans="1:19" x14ac:dyDescent="0.25">
      <c r="A1407" s="43"/>
      <c r="B1407" s="43"/>
      <c r="C1407" s="11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</row>
    <row r="1408" spans="1:19" x14ac:dyDescent="0.25">
      <c r="A1408" s="43"/>
      <c r="B1408" s="43"/>
      <c r="C1408" s="11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</row>
    <row r="1409" spans="1:19" x14ac:dyDescent="0.25">
      <c r="A1409" s="43"/>
      <c r="B1409" s="43"/>
      <c r="C1409" s="11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</row>
    <row r="1410" spans="1:19" x14ac:dyDescent="0.25">
      <c r="A1410" s="43"/>
      <c r="B1410" s="43"/>
      <c r="C1410" s="11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</row>
    <row r="1411" spans="1:19" x14ac:dyDescent="0.25">
      <c r="A1411" s="43"/>
      <c r="B1411" s="43"/>
      <c r="C1411" s="11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</row>
    <row r="1412" spans="1:19" x14ac:dyDescent="0.25">
      <c r="A1412" s="43"/>
      <c r="B1412" s="43"/>
      <c r="C1412" s="11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</row>
    <row r="1413" spans="1:19" x14ac:dyDescent="0.25">
      <c r="A1413" s="43"/>
      <c r="B1413" s="43"/>
      <c r="C1413" s="11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</row>
    <row r="1414" spans="1:19" x14ac:dyDescent="0.25">
      <c r="A1414" s="43"/>
      <c r="B1414" s="43"/>
      <c r="C1414" s="11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</row>
    <row r="1415" spans="1:19" x14ac:dyDescent="0.25">
      <c r="A1415" s="43"/>
      <c r="B1415" s="43"/>
      <c r="C1415" s="11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</row>
    <row r="1416" spans="1:19" x14ac:dyDescent="0.25">
      <c r="A1416" s="43"/>
      <c r="B1416" s="43"/>
      <c r="C1416" s="11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</row>
    <row r="1417" spans="1:19" x14ac:dyDescent="0.25">
      <c r="A1417" s="43"/>
      <c r="B1417" s="43"/>
      <c r="C1417" s="11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</row>
    <row r="1418" spans="1:19" x14ac:dyDescent="0.25">
      <c r="A1418" s="43"/>
      <c r="B1418" s="43"/>
      <c r="C1418" s="11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</row>
    <row r="1419" spans="1:19" x14ac:dyDescent="0.25">
      <c r="A1419" s="43"/>
      <c r="B1419" s="43"/>
      <c r="C1419" s="11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</row>
    <row r="1420" spans="1:19" x14ac:dyDescent="0.25">
      <c r="A1420" s="43"/>
      <c r="B1420" s="43"/>
      <c r="C1420" s="11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</row>
    <row r="1421" spans="1:19" x14ac:dyDescent="0.25">
      <c r="A1421" s="43"/>
      <c r="B1421" s="43"/>
      <c r="C1421" s="11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</row>
    <row r="1422" spans="1:19" x14ac:dyDescent="0.25">
      <c r="A1422" s="43"/>
      <c r="B1422" s="43"/>
      <c r="C1422" s="11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</row>
    <row r="1423" spans="1:19" x14ac:dyDescent="0.25">
      <c r="A1423" s="43"/>
      <c r="B1423" s="43"/>
      <c r="C1423" s="11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</row>
    <row r="1424" spans="1:19" x14ac:dyDescent="0.25">
      <c r="A1424" s="43"/>
      <c r="B1424" s="43"/>
      <c r="C1424" s="11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</row>
    <row r="1425" spans="1:19" x14ac:dyDescent="0.25">
      <c r="A1425" s="43"/>
      <c r="B1425" s="43"/>
      <c r="C1425" s="11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</row>
    <row r="1426" spans="1:19" x14ac:dyDescent="0.25">
      <c r="A1426" s="43"/>
      <c r="B1426" s="43"/>
      <c r="C1426" s="11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</row>
    <row r="1427" spans="1:19" x14ac:dyDescent="0.25">
      <c r="A1427" s="43"/>
      <c r="B1427" s="43"/>
      <c r="C1427" s="11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</row>
    <row r="1428" spans="1:19" x14ac:dyDescent="0.25">
      <c r="A1428" s="43"/>
      <c r="B1428" s="43"/>
      <c r="C1428" s="11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</row>
    <row r="1429" spans="1:19" x14ac:dyDescent="0.25">
      <c r="A1429" s="43"/>
      <c r="B1429" s="43"/>
      <c r="C1429" s="11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</row>
    <row r="1430" spans="1:19" x14ac:dyDescent="0.25">
      <c r="A1430" s="43"/>
      <c r="B1430" s="43"/>
      <c r="C1430" s="11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</row>
    <row r="1431" spans="1:19" x14ac:dyDescent="0.25">
      <c r="A1431" s="43"/>
      <c r="B1431" s="43"/>
      <c r="C1431" s="11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</row>
    <row r="1432" spans="1:19" x14ac:dyDescent="0.25">
      <c r="A1432" s="43"/>
      <c r="B1432" s="43"/>
      <c r="C1432" s="11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</row>
    <row r="1433" spans="1:19" x14ac:dyDescent="0.25">
      <c r="A1433" s="43"/>
      <c r="B1433" s="43"/>
      <c r="C1433" s="11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</row>
    <row r="1434" spans="1:19" x14ac:dyDescent="0.25">
      <c r="A1434" s="43"/>
      <c r="B1434" s="43"/>
      <c r="C1434" s="11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</row>
    <row r="1435" spans="1:19" x14ac:dyDescent="0.25">
      <c r="A1435" s="43"/>
      <c r="B1435" s="43"/>
      <c r="C1435" s="11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</row>
    <row r="1436" spans="1:19" x14ac:dyDescent="0.25">
      <c r="A1436" s="43"/>
      <c r="B1436" s="43"/>
      <c r="C1436" s="11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</row>
    <row r="1437" spans="1:19" x14ac:dyDescent="0.25">
      <c r="A1437" s="43"/>
      <c r="B1437" s="43"/>
      <c r="C1437" s="11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</row>
    <row r="1438" spans="1:19" x14ac:dyDescent="0.25">
      <c r="A1438" s="43"/>
      <c r="B1438" s="43"/>
      <c r="C1438" s="11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</row>
    <row r="1439" spans="1:19" x14ac:dyDescent="0.25">
      <c r="A1439" s="43"/>
      <c r="B1439" s="43"/>
      <c r="C1439" s="11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</row>
    <row r="1440" spans="1:19" x14ac:dyDescent="0.25">
      <c r="A1440" s="43"/>
      <c r="B1440" s="43"/>
      <c r="C1440" s="11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</row>
    <row r="1441" spans="1:19" x14ac:dyDescent="0.25">
      <c r="A1441" s="43"/>
      <c r="B1441" s="43"/>
      <c r="C1441" s="11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</row>
    <row r="1442" spans="1:19" x14ac:dyDescent="0.25">
      <c r="A1442" s="43"/>
      <c r="B1442" s="43"/>
      <c r="C1442" s="11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</row>
    <row r="1443" spans="1:19" x14ac:dyDescent="0.25">
      <c r="A1443" s="43"/>
      <c r="B1443" s="43"/>
      <c r="C1443" s="11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</row>
    <row r="1444" spans="1:19" x14ac:dyDescent="0.25">
      <c r="A1444" s="43"/>
      <c r="B1444" s="43"/>
      <c r="C1444" s="11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</row>
    <row r="1445" spans="1:19" x14ac:dyDescent="0.25">
      <c r="A1445" s="43"/>
      <c r="B1445" s="43"/>
      <c r="C1445" s="11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</row>
    <row r="1446" spans="1:19" x14ac:dyDescent="0.25">
      <c r="A1446" s="43"/>
      <c r="B1446" s="43"/>
      <c r="C1446" s="11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</row>
    <row r="1447" spans="1:19" x14ac:dyDescent="0.25">
      <c r="A1447" s="43"/>
      <c r="B1447" s="43"/>
      <c r="C1447" s="11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</row>
    <row r="1448" spans="1:19" x14ac:dyDescent="0.25">
      <c r="A1448" s="43"/>
      <c r="B1448" s="43"/>
      <c r="C1448" s="11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</row>
    <row r="1449" spans="1:19" x14ac:dyDescent="0.25">
      <c r="A1449" s="43"/>
      <c r="B1449" s="43"/>
      <c r="C1449" s="11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</row>
    <row r="1450" spans="1:19" x14ac:dyDescent="0.25">
      <c r="A1450" s="43"/>
      <c r="B1450" s="43"/>
      <c r="C1450" s="11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</row>
    <row r="1451" spans="1:19" x14ac:dyDescent="0.25">
      <c r="A1451" s="43"/>
      <c r="B1451" s="43"/>
      <c r="C1451" s="11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</row>
    <row r="1452" spans="1:19" x14ac:dyDescent="0.25">
      <c r="A1452" s="43"/>
      <c r="B1452" s="43"/>
      <c r="C1452" s="11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</row>
    <row r="1453" spans="1:19" x14ac:dyDescent="0.25">
      <c r="A1453" s="43"/>
      <c r="B1453" s="43"/>
      <c r="C1453" s="11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</row>
    <row r="1454" spans="1:19" x14ac:dyDescent="0.25">
      <c r="A1454" s="43"/>
      <c r="B1454" s="43"/>
      <c r="C1454" s="11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</row>
    <row r="1455" spans="1:19" x14ac:dyDescent="0.25">
      <c r="A1455" s="43"/>
      <c r="B1455" s="43"/>
      <c r="C1455" s="11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</row>
    <row r="1456" spans="1:19" x14ac:dyDescent="0.25">
      <c r="A1456" s="43"/>
      <c r="B1456" s="43"/>
      <c r="C1456" s="11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</row>
    <row r="1457" spans="1:19" x14ac:dyDescent="0.25">
      <c r="A1457" s="43"/>
      <c r="B1457" s="43"/>
      <c r="C1457" s="11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</row>
    <row r="1458" spans="1:19" x14ac:dyDescent="0.25">
      <c r="A1458" s="43"/>
      <c r="B1458" s="43"/>
      <c r="C1458" s="11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</row>
    <row r="1459" spans="1:19" x14ac:dyDescent="0.25">
      <c r="A1459" s="43"/>
      <c r="B1459" s="43"/>
      <c r="C1459" s="11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</row>
    <row r="1460" spans="1:19" x14ac:dyDescent="0.25">
      <c r="A1460" s="43"/>
      <c r="B1460" s="43"/>
      <c r="C1460" s="11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</row>
    <row r="1461" spans="1:19" x14ac:dyDescent="0.25">
      <c r="A1461" s="43"/>
      <c r="B1461" s="43"/>
      <c r="C1461" s="11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</row>
    <row r="1462" spans="1:19" x14ac:dyDescent="0.25">
      <c r="A1462" s="43"/>
      <c r="B1462" s="43"/>
      <c r="C1462" s="11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</row>
    <row r="1463" spans="1:19" x14ac:dyDescent="0.25">
      <c r="A1463" s="43"/>
      <c r="B1463" s="43"/>
      <c r="C1463" s="11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</row>
    <row r="1464" spans="1:19" x14ac:dyDescent="0.25">
      <c r="A1464" s="43"/>
      <c r="B1464" s="43"/>
      <c r="C1464" s="11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</row>
    <row r="1465" spans="1:19" x14ac:dyDescent="0.25">
      <c r="A1465" s="43"/>
      <c r="B1465" s="43"/>
      <c r="C1465" s="11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</row>
    <row r="1466" spans="1:19" x14ac:dyDescent="0.25">
      <c r="A1466" s="43"/>
      <c r="B1466" s="43"/>
      <c r="C1466" s="11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</row>
    <row r="1467" spans="1:19" x14ac:dyDescent="0.25">
      <c r="A1467" s="43"/>
      <c r="B1467" s="43"/>
      <c r="C1467" s="11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</row>
    <row r="1468" spans="1:19" x14ac:dyDescent="0.25">
      <c r="A1468" s="43"/>
      <c r="B1468" s="43"/>
      <c r="C1468" s="11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</row>
    <row r="1469" spans="1:19" x14ac:dyDescent="0.25">
      <c r="A1469" s="43"/>
      <c r="B1469" s="43"/>
      <c r="C1469" s="11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</row>
    <row r="1470" spans="1:19" x14ac:dyDescent="0.25">
      <c r="A1470" s="43"/>
      <c r="B1470" s="43"/>
      <c r="C1470" s="11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</row>
    <row r="1471" spans="1:19" x14ac:dyDescent="0.25">
      <c r="A1471" s="43"/>
      <c r="B1471" s="43"/>
      <c r="C1471" s="11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</row>
    <row r="1472" spans="1:19" x14ac:dyDescent="0.25">
      <c r="A1472" s="43"/>
      <c r="B1472" s="43"/>
      <c r="C1472" s="11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</row>
    <row r="1473" spans="1:19" x14ac:dyDescent="0.25">
      <c r="A1473" s="43"/>
      <c r="B1473" s="43"/>
      <c r="C1473" s="11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</row>
    <row r="1474" spans="1:19" x14ac:dyDescent="0.25">
      <c r="A1474" s="43"/>
      <c r="B1474" s="43"/>
      <c r="C1474" s="11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</row>
    <row r="1475" spans="1:19" x14ac:dyDescent="0.25">
      <c r="A1475" s="43"/>
      <c r="B1475" s="43"/>
      <c r="C1475" s="11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</row>
    <row r="1476" spans="1:19" x14ac:dyDescent="0.25">
      <c r="A1476" s="43"/>
      <c r="B1476" s="43"/>
      <c r="C1476" s="11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</row>
    <row r="1477" spans="1:19" x14ac:dyDescent="0.25">
      <c r="A1477" s="43"/>
      <c r="B1477" s="43"/>
      <c r="C1477" s="11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</row>
    <row r="1478" spans="1:19" x14ac:dyDescent="0.25">
      <c r="A1478" s="43"/>
      <c r="B1478" s="43"/>
      <c r="C1478" s="11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</row>
    <row r="1479" spans="1:19" x14ac:dyDescent="0.25">
      <c r="A1479" s="43"/>
      <c r="B1479" s="43"/>
      <c r="C1479" s="11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</row>
    <row r="1480" spans="1:19" x14ac:dyDescent="0.25">
      <c r="A1480" s="43"/>
      <c r="B1480" s="43"/>
      <c r="C1480" s="11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</row>
    <row r="1481" spans="1:19" x14ac:dyDescent="0.25">
      <c r="A1481" s="43"/>
      <c r="B1481" s="43"/>
      <c r="C1481" s="11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</row>
    <row r="1482" spans="1:19" x14ac:dyDescent="0.25">
      <c r="A1482" s="43"/>
      <c r="B1482" s="43"/>
      <c r="C1482" s="11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</row>
    <row r="1483" spans="1:19" x14ac:dyDescent="0.25">
      <c r="A1483" s="43"/>
      <c r="B1483" s="43"/>
      <c r="C1483" s="11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</row>
    <row r="1484" spans="1:19" x14ac:dyDescent="0.25">
      <c r="A1484" s="43"/>
      <c r="B1484" s="43"/>
      <c r="C1484" s="11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</row>
    <row r="1485" spans="1:19" x14ac:dyDescent="0.25">
      <c r="A1485" s="43"/>
      <c r="B1485" s="43"/>
      <c r="C1485" s="11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</row>
    <row r="1486" spans="1:19" x14ac:dyDescent="0.25">
      <c r="A1486" s="43"/>
      <c r="B1486" s="43"/>
      <c r="C1486" s="11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</row>
    <row r="1487" spans="1:19" x14ac:dyDescent="0.25">
      <c r="A1487" s="43"/>
      <c r="B1487" s="43"/>
      <c r="C1487" s="11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</row>
    <row r="1488" spans="1:19" x14ac:dyDescent="0.25">
      <c r="A1488" s="43"/>
      <c r="B1488" s="43"/>
      <c r="C1488" s="11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</row>
    <row r="1489" spans="1:19" x14ac:dyDescent="0.25">
      <c r="A1489" s="43"/>
      <c r="B1489" s="43"/>
      <c r="C1489" s="11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</row>
    <row r="1490" spans="1:19" x14ac:dyDescent="0.25">
      <c r="A1490" s="43"/>
      <c r="B1490" s="43"/>
      <c r="C1490" s="11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</row>
    <row r="1491" spans="1:19" x14ac:dyDescent="0.25">
      <c r="A1491" s="43"/>
      <c r="B1491" s="43"/>
      <c r="C1491" s="11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</row>
    <row r="1492" spans="1:19" x14ac:dyDescent="0.25">
      <c r="A1492" s="43"/>
      <c r="B1492" s="43"/>
      <c r="C1492" s="11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</row>
    <row r="1493" spans="1:19" x14ac:dyDescent="0.25">
      <c r="A1493" s="43"/>
      <c r="B1493" s="43"/>
      <c r="C1493" s="11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</row>
    <row r="1494" spans="1:19" x14ac:dyDescent="0.25">
      <c r="A1494" s="43"/>
      <c r="B1494" s="43"/>
      <c r="C1494" s="11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</row>
    <row r="1495" spans="1:19" x14ac:dyDescent="0.25">
      <c r="A1495" s="43"/>
      <c r="B1495" s="43"/>
      <c r="C1495" s="11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</row>
    <row r="1496" spans="1:19" x14ac:dyDescent="0.25">
      <c r="A1496" s="43"/>
      <c r="B1496" s="43"/>
      <c r="C1496" s="11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</row>
    <row r="1497" spans="1:19" x14ac:dyDescent="0.25">
      <c r="A1497" s="43"/>
      <c r="B1497" s="43"/>
      <c r="C1497" s="11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</row>
    <row r="1498" spans="1:19" x14ac:dyDescent="0.25">
      <c r="A1498" s="43"/>
      <c r="B1498" s="43"/>
      <c r="C1498" s="11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</row>
    <row r="1499" spans="1:19" x14ac:dyDescent="0.25">
      <c r="A1499" s="43"/>
      <c r="B1499" s="43"/>
      <c r="C1499" s="11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</row>
    <row r="1500" spans="1:19" x14ac:dyDescent="0.25">
      <c r="A1500" s="43"/>
      <c r="B1500" s="43"/>
      <c r="C1500" s="11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</row>
    <row r="1501" spans="1:19" x14ac:dyDescent="0.25">
      <c r="A1501" s="43"/>
      <c r="B1501" s="43"/>
      <c r="C1501" s="11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</row>
    <row r="1502" spans="1:19" x14ac:dyDescent="0.25">
      <c r="A1502" s="43"/>
      <c r="B1502" s="43"/>
      <c r="C1502" s="11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</row>
    <row r="1503" spans="1:19" x14ac:dyDescent="0.25">
      <c r="A1503" s="43"/>
      <c r="B1503" s="43"/>
      <c r="C1503" s="11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</row>
    <row r="1504" spans="1:19" x14ac:dyDescent="0.25">
      <c r="A1504" s="43"/>
      <c r="B1504" s="43"/>
      <c r="C1504" s="11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</row>
    <row r="1505" spans="1:19" x14ac:dyDescent="0.25">
      <c r="A1505" s="43"/>
      <c r="B1505" s="43"/>
      <c r="C1505" s="11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</row>
    <row r="1506" spans="1:19" x14ac:dyDescent="0.25">
      <c r="A1506" s="43"/>
      <c r="B1506" s="43"/>
      <c r="C1506" s="11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</row>
    <row r="1507" spans="1:19" x14ac:dyDescent="0.25">
      <c r="A1507" s="43"/>
      <c r="B1507" s="43"/>
      <c r="C1507" s="11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</row>
    <row r="1508" spans="1:19" x14ac:dyDescent="0.25">
      <c r="A1508" s="43"/>
      <c r="B1508" s="43"/>
      <c r="C1508" s="11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</row>
    <row r="1509" spans="1:19" x14ac:dyDescent="0.25">
      <c r="A1509" s="43"/>
      <c r="B1509" s="43"/>
      <c r="C1509" s="11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</row>
    <row r="1510" spans="1:19" x14ac:dyDescent="0.25">
      <c r="A1510" s="43"/>
      <c r="B1510" s="43"/>
      <c r="C1510" s="11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</row>
    <row r="1511" spans="1:19" x14ac:dyDescent="0.25">
      <c r="A1511" s="43"/>
      <c r="B1511" s="43"/>
      <c r="C1511" s="11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</row>
    <row r="1512" spans="1:19" x14ac:dyDescent="0.25">
      <c r="A1512" s="43"/>
      <c r="B1512" s="43"/>
      <c r="C1512" s="11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</row>
    <row r="1513" spans="1:19" x14ac:dyDescent="0.25">
      <c r="A1513" s="43"/>
      <c r="B1513" s="43"/>
      <c r="C1513" s="11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</row>
    <row r="1514" spans="1:19" x14ac:dyDescent="0.25">
      <c r="A1514" s="43"/>
      <c r="B1514" s="43"/>
      <c r="C1514" s="11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</row>
    <row r="1515" spans="1:19" x14ac:dyDescent="0.25">
      <c r="A1515" s="43"/>
      <c r="B1515" s="43"/>
      <c r="C1515" s="11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</row>
    <row r="1516" spans="1:19" x14ac:dyDescent="0.25">
      <c r="A1516" s="43"/>
      <c r="B1516" s="43"/>
      <c r="C1516" s="11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</row>
    <row r="1517" spans="1:19" x14ac:dyDescent="0.25">
      <c r="A1517" s="43"/>
      <c r="B1517" s="43"/>
      <c r="C1517" s="11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</row>
    <row r="1518" spans="1:19" x14ac:dyDescent="0.25">
      <c r="A1518" s="43"/>
      <c r="B1518" s="43"/>
      <c r="C1518" s="11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</row>
    <row r="1519" spans="1:19" x14ac:dyDescent="0.25">
      <c r="A1519" s="43"/>
      <c r="B1519" s="43"/>
      <c r="C1519" s="11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</row>
    <row r="1520" spans="1:19" x14ac:dyDescent="0.25">
      <c r="A1520" s="43"/>
      <c r="B1520" s="43"/>
      <c r="C1520" s="11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</row>
    <row r="1521" spans="1:19" x14ac:dyDescent="0.25">
      <c r="A1521" s="43"/>
      <c r="B1521" s="43"/>
      <c r="C1521" s="11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</row>
    <row r="1522" spans="1:19" x14ac:dyDescent="0.25">
      <c r="A1522" s="43"/>
      <c r="B1522" s="43"/>
      <c r="C1522" s="11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</row>
    <row r="1523" spans="1:19" x14ac:dyDescent="0.25">
      <c r="A1523" s="43"/>
      <c r="B1523" s="43"/>
      <c r="C1523" s="11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</row>
    <row r="1524" spans="1:19" x14ac:dyDescent="0.25">
      <c r="A1524" s="43"/>
      <c r="B1524" s="43"/>
      <c r="C1524" s="11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</row>
    <row r="1525" spans="1:19" x14ac:dyDescent="0.25">
      <c r="A1525" s="43"/>
      <c r="B1525" s="43"/>
      <c r="C1525" s="11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</row>
    <row r="1526" spans="1:19" x14ac:dyDescent="0.25">
      <c r="A1526" s="43"/>
      <c r="B1526" s="43"/>
      <c r="C1526" s="11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</row>
    <row r="1527" spans="1:19" x14ac:dyDescent="0.25">
      <c r="A1527" s="43"/>
      <c r="B1527" s="43"/>
      <c r="C1527" s="11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</row>
    <row r="1528" spans="1:19" x14ac:dyDescent="0.25">
      <c r="A1528" s="43"/>
      <c r="B1528" s="43"/>
      <c r="C1528" s="11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</row>
    <row r="1529" spans="1:19" x14ac:dyDescent="0.25">
      <c r="A1529" s="43"/>
      <c r="B1529" s="43"/>
      <c r="C1529" s="11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</row>
    <row r="1530" spans="1:19" x14ac:dyDescent="0.25">
      <c r="A1530" s="43"/>
      <c r="B1530" s="43"/>
      <c r="C1530" s="11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</row>
    <row r="1531" spans="1:19" x14ac:dyDescent="0.25">
      <c r="A1531" s="43"/>
      <c r="B1531" s="43"/>
      <c r="C1531" s="11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</row>
    <row r="1532" spans="1:19" x14ac:dyDescent="0.25">
      <c r="A1532" s="43"/>
      <c r="B1532" s="43"/>
      <c r="C1532" s="11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</row>
    <row r="1533" spans="1:19" x14ac:dyDescent="0.25">
      <c r="A1533" s="43"/>
      <c r="B1533" s="43"/>
      <c r="C1533" s="11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</row>
    <row r="1534" spans="1:19" x14ac:dyDescent="0.25">
      <c r="A1534" s="43"/>
      <c r="B1534" s="43"/>
      <c r="C1534" s="11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</row>
    <row r="1535" spans="1:19" x14ac:dyDescent="0.25">
      <c r="A1535" s="43"/>
      <c r="B1535" s="43"/>
      <c r="C1535" s="11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</row>
    <row r="1536" spans="1:19" x14ac:dyDescent="0.25">
      <c r="A1536" s="43"/>
      <c r="B1536" s="43"/>
      <c r="C1536" s="11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</row>
    <row r="1537" spans="1:19" x14ac:dyDescent="0.25">
      <c r="A1537" s="43"/>
      <c r="B1537" s="43"/>
      <c r="C1537" s="11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</row>
    <row r="1538" spans="1:19" x14ac:dyDescent="0.25">
      <c r="A1538" s="43"/>
      <c r="B1538" s="43"/>
      <c r="C1538" s="11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</row>
    <row r="1539" spans="1:19" x14ac:dyDescent="0.25">
      <c r="A1539" s="43"/>
      <c r="B1539" s="43"/>
      <c r="C1539" s="11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</row>
    <row r="1540" spans="1:19" x14ac:dyDescent="0.25">
      <c r="A1540" s="43"/>
      <c r="B1540" s="43"/>
      <c r="C1540" s="11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</row>
    <row r="1541" spans="1:19" x14ac:dyDescent="0.25">
      <c r="A1541" s="43"/>
      <c r="B1541" s="43"/>
      <c r="C1541" s="11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</row>
    <row r="1542" spans="1:19" x14ac:dyDescent="0.25">
      <c r="A1542" s="43"/>
      <c r="B1542" s="43"/>
      <c r="C1542" s="11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</row>
    <row r="1543" spans="1:19" x14ac:dyDescent="0.25">
      <c r="A1543" s="43"/>
      <c r="B1543" s="43"/>
      <c r="C1543" s="11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</row>
    <row r="1544" spans="1:19" x14ac:dyDescent="0.25">
      <c r="A1544" s="43"/>
      <c r="B1544" s="43"/>
      <c r="C1544" s="11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</row>
    <row r="1545" spans="1:19" x14ac:dyDescent="0.25">
      <c r="A1545" s="43"/>
      <c r="B1545" s="43"/>
      <c r="C1545" s="11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</row>
    <row r="1546" spans="1:19" x14ac:dyDescent="0.25">
      <c r="A1546" s="43"/>
      <c r="B1546" s="43"/>
      <c r="C1546" s="11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</row>
    <row r="1547" spans="1:19" x14ac:dyDescent="0.25">
      <c r="A1547" s="43"/>
      <c r="B1547" s="43"/>
      <c r="C1547" s="11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</row>
    <row r="1548" spans="1:19" x14ac:dyDescent="0.25">
      <c r="A1548" s="43"/>
      <c r="B1548" s="43"/>
      <c r="C1548" s="11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</row>
    <row r="1549" spans="1:19" x14ac:dyDescent="0.25">
      <c r="A1549" s="43"/>
      <c r="B1549" s="43"/>
      <c r="C1549" s="11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</row>
    <row r="1550" spans="1:19" x14ac:dyDescent="0.25">
      <c r="A1550" s="43"/>
      <c r="B1550" s="43"/>
      <c r="C1550" s="11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</row>
    <row r="1551" spans="1:19" x14ac:dyDescent="0.25">
      <c r="A1551" s="43"/>
      <c r="B1551" s="43"/>
      <c r="C1551" s="11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</row>
    <row r="1552" spans="1:19" x14ac:dyDescent="0.25">
      <c r="A1552" s="43"/>
      <c r="B1552" s="43"/>
      <c r="C1552" s="11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</row>
    <row r="1553" spans="1:19" x14ac:dyDescent="0.25">
      <c r="A1553" s="43"/>
      <c r="B1553" s="43"/>
      <c r="C1553" s="11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</row>
    <row r="1554" spans="1:19" x14ac:dyDescent="0.25">
      <c r="A1554" s="43"/>
      <c r="B1554" s="43"/>
      <c r="C1554" s="11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</row>
    <row r="1555" spans="1:19" x14ac:dyDescent="0.25">
      <c r="A1555" s="43"/>
      <c r="B1555" s="43"/>
      <c r="C1555" s="11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</row>
    <row r="1556" spans="1:19" x14ac:dyDescent="0.25">
      <c r="A1556" s="43"/>
      <c r="B1556" s="43"/>
      <c r="C1556" s="11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</row>
    <row r="1557" spans="1:19" x14ac:dyDescent="0.25">
      <c r="A1557" s="43"/>
      <c r="B1557" s="43"/>
      <c r="C1557" s="11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</row>
  </sheetData>
  <mergeCells count="14">
    <mergeCell ref="N1:S1"/>
    <mergeCell ref="A6:S6"/>
    <mergeCell ref="N2:S2"/>
    <mergeCell ref="N3:S3"/>
    <mergeCell ref="Q8:S8"/>
    <mergeCell ref="A8:A9"/>
    <mergeCell ref="B8:B9"/>
    <mergeCell ref="C8:C9"/>
    <mergeCell ref="D8:D9"/>
    <mergeCell ref="E8:E9"/>
    <mergeCell ref="F8:J8"/>
    <mergeCell ref="K8:M8"/>
    <mergeCell ref="N8:P8"/>
    <mergeCell ref="K7:S7"/>
  </mergeCells>
  <pageMargins left="0.78740157480314965" right="0.39370078740157483" top="1.1811023622047245" bottom="0.43307086614173229" header="0.23622047244094491" footer="0.19685039370078741"/>
  <pageSetup paperSize="9" scale="51" fitToHeight="5" orientation="landscape" r:id="rId1"/>
  <headerFooter differentFirst="1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Расчет НЗ (в ОЗ) на 05.06.2024</vt:lpstr>
      <vt:lpstr>05.06.2024</vt:lpstr>
      <vt:lpstr>'05.06.2024'!Заголовки_для_печати</vt:lpstr>
      <vt:lpstr>'Расчет НЗ (в ОЗ) на 05.06.2024'!Заголовки_для_печати</vt:lpstr>
      <vt:lpstr>'05.06.2024'!Область_печати</vt:lpstr>
      <vt:lpstr>'Расчет НЗ (в ОЗ) на 05.06.2024'!Область_печати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Наталия Богданова</cp:lastModifiedBy>
  <cp:lastPrinted>2024-06-14T06:58:00Z</cp:lastPrinted>
  <dcterms:created xsi:type="dcterms:W3CDTF">2016-03-16T13:15:03Z</dcterms:created>
  <dcterms:modified xsi:type="dcterms:W3CDTF">2024-06-14T06:58:31Z</dcterms:modified>
</cp:coreProperties>
</file>