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информатизации и связи\Отчет о размещении информации на сайте\для размещения\Сахарова\"/>
    </mc:Choice>
  </mc:AlternateContent>
  <bookViews>
    <workbookView xWindow="0" yWindow="60" windowWidth="22980" windowHeight="9525"/>
  </bookViews>
  <sheets>
    <sheet name="НЗ 2024-2026 ГКУ ЖА" sheetId="1" r:id="rId1"/>
  </sheets>
  <calcPr calcId="152511"/>
</workbook>
</file>

<file path=xl/calcChain.xml><?xml version="1.0" encoding="utf-8"?>
<calcChain xmlns="http://schemas.openxmlformats.org/spreadsheetml/2006/main">
  <c r="D70" i="1" l="1"/>
  <c r="E70" i="1" s="1"/>
  <c r="D66" i="1"/>
  <c r="E66" i="1" s="1"/>
  <c r="D65" i="1"/>
  <c r="E65" i="1" s="1"/>
  <c r="C64" i="1"/>
  <c r="D64" i="1" s="1"/>
  <c r="E64" i="1" s="1"/>
  <c r="D63" i="1"/>
  <c r="E63" i="1" s="1"/>
  <c r="D62" i="1"/>
  <c r="E62" i="1" s="1"/>
  <c r="D61" i="1"/>
  <c r="E61" i="1" s="1"/>
  <c r="D60" i="1"/>
  <c r="E60" i="1" s="1"/>
  <c r="E59" i="1"/>
  <c r="D58" i="1"/>
  <c r="E58" i="1" s="1"/>
  <c r="D57" i="1"/>
  <c r="E57" i="1" s="1"/>
  <c r="E56" i="1"/>
  <c r="D56" i="1"/>
  <c r="C56" i="1"/>
  <c r="E55" i="1"/>
  <c r="D53" i="1"/>
  <c r="E53" i="1" s="1"/>
  <c r="C52" i="1"/>
  <c r="E51" i="1"/>
  <c r="D49" i="1"/>
  <c r="E49" i="1" s="1"/>
  <c r="E47" i="1" s="1"/>
  <c r="C47" i="1"/>
  <c r="D46" i="1"/>
  <c r="E46" i="1" s="1"/>
  <c r="E45" i="1"/>
  <c r="D44" i="1"/>
  <c r="E44" i="1" s="1"/>
  <c r="E43" i="1"/>
  <c r="D42" i="1"/>
  <c r="E42" i="1" s="1"/>
  <c r="C42" i="1"/>
  <c r="D41" i="1"/>
  <c r="E41" i="1" s="1"/>
  <c r="E40" i="1"/>
  <c r="D40" i="1"/>
  <c r="C39" i="1"/>
  <c r="D38" i="1"/>
  <c r="E38" i="1" s="1"/>
  <c r="D37" i="1"/>
  <c r="E37" i="1" s="1"/>
  <c r="C36" i="1"/>
  <c r="D35" i="1"/>
  <c r="E35" i="1" s="1"/>
  <c r="C34" i="1"/>
  <c r="D34" i="1" s="1"/>
  <c r="E33" i="1"/>
  <c r="C32" i="1"/>
  <c r="C31" i="1"/>
  <c r="D31" i="1" s="1"/>
  <c r="E31" i="1" s="1"/>
  <c r="D30" i="1"/>
  <c r="E30" i="1" s="1"/>
  <c r="E29" i="1" s="1"/>
  <c r="D29" i="1"/>
  <c r="C29" i="1"/>
  <c r="E28" i="1"/>
  <c r="E27" i="1"/>
  <c r="E26" i="1"/>
  <c r="D25" i="1"/>
  <c r="C25" i="1"/>
  <c r="C24" i="1" s="1"/>
  <c r="D23" i="1"/>
  <c r="E23" i="1" s="1"/>
  <c r="D22" i="1"/>
  <c r="E22" i="1" s="1"/>
  <c r="D21" i="1"/>
  <c r="E21" i="1" s="1"/>
  <c r="C19" i="1"/>
  <c r="D18" i="1"/>
  <c r="E18" i="1" s="1"/>
  <c r="C17" i="1"/>
  <c r="C14" i="1" s="1"/>
  <c r="D16" i="1"/>
  <c r="E16" i="1" s="1"/>
  <c r="E15" i="1" s="1"/>
  <c r="D15" i="1"/>
  <c r="C15" i="1"/>
  <c r="E25" i="1" l="1"/>
  <c r="D19" i="1"/>
  <c r="D36" i="1"/>
  <c r="D52" i="1"/>
  <c r="D39" i="1"/>
  <c r="D17" i="1"/>
  <c r="D14" i="1" s="1"/>
  <c r="E19" i="1"/>
  <c r="E17" i="1" s="1"/>
  <c r="E14" i="1" s="1"/>
  <c r="D47" i="1"/>
  <c r="E39" i="1"/>
  <c r="E52" i="1"/>
  <c r="E36" i="1"/>
  <c r="D32" i="1"/>
  <c r="D24" i="1" s="1"/>
  <c r="E34" i="1"/>
  <c r="E32" i="1" l="1"/>
  <c r="E24" i="1" s="1"/>
</calcChain>
</file>

<file path=xl/sharedStrings.xml><?xml version="1.0" encoding="utf-8"?>
<sst xmlns="http://schemas.openxmlformats.org/spreadsheetml/2006/main" count="187" uniqueCount="153">
  <si>
    <t xml:space="preserve">                                                                                Приложение № 2</t>
  </si>
  <si>
    <t xml:space="preserve">                                                                                к распоряжению администрации</t>
  </si>
  <si>
    <t xml:space="preserve">                                                                                Центрального района Санкт-Петербурга</t>
  </si>
  <si>
    <t xml:space="preserve">                                                                                от   __________ № __________</t>
  </si>
  <si>
    <t xml:space="preserve">НОРМАТИВНЫЕ ЗАТРАТЫ </t>
  </si>
  <si>
    <t xml:space="preserve">на обеспечение функций Санкт-Петербургского государственного казенного учреждения «Жилищное агентство Центрального района Санкт-Петербурга» </t>
  </si>
  <si>
    <t xml:space="preserve">на 2024 год и на плановый период 2025 и 2026 годов </t>
  </si>
  <si>
    <t>№ п/п</t>
  </si>
  <si>
    <t>Вид (группа, подгруппа) затрат</t>
  </si>
  <si>
    <t>Значение нормативных затрат, 
руб. в год</t>
  </si>
  <si>
    <t xml:space="preserve">Порядок расчета нормативных затрат </t>
  </si>
  <si>
    <t>2024 год</t>
  </si>
  <si>
    <t>2025 год</t>
  </si>
  <si>
    <t>2026 год</t>
  </si>
  <si>
    <t>1</t>
  </si>
  <si>
    <t xml:space="preserve">Затраты на информационно-коммуникационные технологии </t>
  </si>
  <si>
    <t>Нормативные затраты на информационно-коммуникационные технологии включают 
в себя:
затраты на содержание имущества;
затраты на приобретение прочих работ и услуг, не относящихся к затратам на услуги связи, аренду и содержание имущества</t>
  </si>
  <si>
    <t>1.1</t>
  </si>
  <si>
    <t>Затраты на содержание имущества</t>
  </si>
  <si>
    <t>Нормативные затраты на содержание имущества включают в себя нормативные затраты 
на оплату услуг по заправке картриджей для копировально-множительной техники</t>
  </si>
  <si>
    <t>1.1.1</t>
  </si>
  <si>
    <t>Затраты на оплату  услуг по заправке картриджей для 
копировально-множительной техники</t>
  </si>
  <si>
    <t>Нормативные затраты рассчитываются на очередной финансовый год и на плановый период исходя из потребности с учетом показателей индекса роста потребительских цен</t>
  </si>
  <si>
    <t>1.2</t>
  </si>
  <si>
    <t>Затраты на приобретение прочих работ и услуг, не относящихся 
к затратам на услуги связи, аренду 
и содержание имущества</t>
  </si>
  <si>
    <t>Нормативные затраты на приобретение прочих работ и услуг, не относящихся к затратам 
на услуги связи, аренду и содержание имущества включают в себя: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обеспечения;
затраты на приобретение материальных запасов в сфере информационно-коммуникационных технологий</t>
  </si>
  <si>
    <t>1.2.1</t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</si>
  <si>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</si>
  <si>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>Нормативные затраты определяются в соответствии с положениями статьи 22 
Закона 44-ФЗ и рассчитываются в ценах на очередной финансовый год и на плановый период</t>
  </si>
  <si>
    <t>1.2.2</t>
  </si>
  <si>
    <t>Затраты на приобретение материальных запасов в сфере 
информационно-коммуникационных технологий</t>
  </si>
  <si>
    <t>Нормативные затраты на приобретение материальных запасов в сфере 
информационно-коммуникационных технологий включают в себя:
затраты на приобретение деталей для содержания принтеров, многофункциональных устройств и копировальных аппаратов (оргтехники); 
затраты на приобретение запасных частей для вычислительной техники;
затраты на приобретение магнитных и оптических носителей информации;
затраты на приобретение картриджей</t>
  </si>
  <si>
    <t>1.2.2.1</t>
  </si>
  <si>
    <t xml:space="preserve">Затраты на приобретение деталей 
для содержания принтеров, многофункциональных устройств 
и копировальных аппаратов (оргтехники) </t>
  </si>
  <si>
    <r>
      <t>НЗ</t>
    </r>
    <r>
      <rPr>
        <vertAlign val="subscript"/>
        <sz val="12"/>
        <color theme="1"/>
        <rFont val="Times New Roman"/>
        <family val="1"/>
        <charset val="204"/>
      </rPr>
      <t>дет орг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дет орг</t>
    </r>
    <r>
      <rPr>
        <sz val="12"/>
        <color theme="1"/>
        <rFont val="Times New Roman"/>
        <family val="1"/>
        <charset val="204"/>
      </rPr>
      <t xml:space="preserve"> × НЗ</t>
    </r>
    <r>
      <rPr>
        <vertAlign val="subscript"/>
        <sz val="12"/>
        <color theme="1"/>
        <rFont val="Times New Roman"/>
        <family val="1"/>
        <charset val="204"/>
      </rPr>
      <t>орг</t>
    </r>
    <r>
      <rPr>
        <sz val="12"/>
        <color theme="1"/>
        <rFont val="Times New Roman"/>
        <family val="1"/>
        <charset val="204"/>
      </rPr>
      <t>, 
где: 
НЗдет орг - нормативные затраты на приобретение деталей для содержания оргтехники (принтеров, многофункциональных устройств и копировальных аппаратов); 
Нц дет орг - норматив цены приобретения деталей для содержания оргтехники (принтеров, многофункциональных устройств и копировальных аппаратов);
НЗорг - нормативные затраты на приобретение оргтехники (приобретение принтеров, многофункциональных устройств, копировальных аппаратов), определяемые 
в соответствии с пунктом 1.5.2 приложения к Правилам определения нормативных затрат</t>
    </r>
  </si>
  <si>
    <t>1.2.2.2</t>
  </si>
  <si>
    <t>Затраты на приобретение других запасных частей для вычислительной техники</t>
  </si>
  <si>
    <r>
      <t>НЗ</t>
    </r>
    <r>
      <rPr>
        <vertAlign val="subscript"/>
        <sz val="12"/>
        <color theme="1"/>
        <rFont val="Times New Roman"/>
        <family val="1"/>
        <charset val="204"/>
      </rPr>
      <t>зч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зч</t>
    </r>
    <r>
      <rPr>
        <sz val="12"/>
        <color theme="1"/>
        <rFont val="Times New Roman"/>
        <family val="1"/>
        <charset val="204"/>
      </rPr>
      <t xml:space="preserve"> x С</t>
    </r>
    <r>
      <rPr>
        <vertAlign val="subscript"/>
        <sz val="12"/>
        <color theme="1"/>
        <rFont val="Times New Roman"/>
        <family val="1"/>
        <charset val="204"/>
      </rPr>
      <t>вт</t>
    </r>
    <r>
      <rPr>
        <sz val="12"/>
        <color theme="1"/>
        <rFont val="Times New Roman"/>
        <family val="1"/>
        <charset val="204"/>
      </rPr>
      <t>, 
где: 
НЗзч - нормативные затраты на приобретение других запасных частей для вычислительной техники; 
Нц зч - норматив цены запасных частей для вычислительной техники; 
Свт - первоначальная стоимость вычислительной техники, находящейся на балансе</t>
    </r>
  </si>
  <si>
    <t>1.2.2.3</t>
  </si>
  <si>
    <t>Затраты на приобретение магнитных 
и оптических носителей информации</t>
  </si>
  <si>
    <t>НЗ мон =  ∑ Нк из i × Нц из i, 
i =1, 
где: 
НЗ мон - нормативные затраты, относящиеся к затратам на приобретение магнитных 
и оптических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и на плановый период</t>
  </si>
  <si>
    <t>1.2.2.4</t>
  </si>
  <si>
    <t>Затраты на приобретение картриджей</t>
  </si>
  <si>
    <t>Нормативные затраты на очередной финансовый год и на плановый период определяются затратами на текущий финансовый год с учетом показателей индекса роста потребительских цен</t>
  </si>
  <si>
    <t>2</t>
  </si>
  <si>
    <t xml:space="preserve">Прочие затраты (в том числе затраты на закупку товаров, работ и услуг 
в целях оказания государственных услуг (выполнения работ) 
и реализации государственных функций), не указанные в подпунктах «а» - «ж» пункта 6 Общих правил </t>
  </si>
  <si>
    <t xml:space="preserve">Нормативные прочие затраты (в том числе затраты на закупку товаров, работ и услуг 
в целях оказания государственных услуг (выполнения работ) и реализации государственных функций), не указанные в подпунктах «а» - «ж» пункта 6 Общих правил включают в себя: 
затраты на услуги связи; 
затраты на транспортные услуги; 
затраты на коммунальные услуги; 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 затраты на приобретение основных средств; затраты на приобретение материальных запасов, не отнесенные к затратам, указанным в подпунктах «а» - «ж» пункта 6 Общих правил; затраты на ремонт и оснащение пустующих жилых помещений, являющихся собственностью Санкт-Петербурга; затраты на содержание и оснащение жилых и нежилых помещений (за исключением пустующих), являющихся собственностью Санкт-Петербурга; затраты на содержание пустующих жилых и нежилых помещений, являющихся собственностью Санкт-Петербурга; затраты на водоотведение поверхностных сточных вод с придомовых территорий, не входящих в состав общего имущества многоквартирных домов; затраты на предупреждение аварийных ситуаций и ликвидацию их последствий в отношении объектов системы жизнеобеспечения населения; затраты на обеспечение содержания нежилых зданий, а также помещений в таких зданиях, являющихся имуществом казны Санкт-Петербурга и не переданных по договорам третьим лицам 
</t>
  </si>
  <si>
    <t>2.1</t>
  </si>
  <si>
    <t>Затраты на услуги связи</t>
  </si>
  <si>
    <r>
      <t>Нормативные</t>
    </r>
    <r>
      <rPr>
        <sz val="12"/>
        <color rgb="FF000001"/>
        <rFont val="Times New Roman"/>
        <family val="1"/>
        <charset val="204"/>
      </rPr>
      <t xml:space="preserve"> затраты</t>
    </r>
    <r>
      <rPr>
        <sz val="12"/>
        <color theme="1"/>
        <rFont val="Times New Roman"/>
        <family val="1"/>
        <charset val="204"/>
      </rPr>
      <t xml:space="preserve"> на услуги связи включают в себя: 
затраты на оплату услуг почтовой связи; 
затраты на оплату поставки маркированные конвертов, марок;
затраты на оплату услуг связи по  передаче данных между техническими средствами охраны и центральным пультом вневедомственной охраны</t>
    </r>
  </si>
  <si>
    <t>2.1.1</t>
  </si>
  <si>
    <t>Затраты на оплату услуг почтовой связи</t>
  </si>
  <si>
    <t>2.1.2</t>
  </si>
  <si>
    <t xml:space="preserve">Затраты на оплату поставки маркированных конвертов, марок </t>
  </si>
  <si>
    <t>2.1.3</t>
  </si>
  <si>
    <t>Затраты на оплату услуг связи по передаче данных между техническими средствами охраны и центральным пультом вневедомственной охраны</t>
  </si>
  <si>
    <t>2.2</t>
  </si>
  <si>
    <t>Затраты на транспортные услуги</t>
  </si>
  <si>
    <t>Нормативные затраты на транспортные услуги включают в себя нормативные затраты 
на оплату транспортных услуг в Санкт-Петербурге</t>
  </si>
  <si>
    <t>2.2.1</t>
  </si>
  <si>
    <t>Затраты на оплату транспортных услуг: приобретение единых проездных билетов Метрополитена 
и наземного общественного транспорта</t>
  </si>
  <si>
    <t>2.3</t>
  </si>
  <si>
    <t>Затраты на коммунальные услуги</t>
  </si>
  <si>
    <t xml:space="preserve">Нормативные затраты на коммунальные услуги включают в себя затраты 
на электроснабжение, затраты на теплоснабжение, затраты на холодное водоснабжение 
и водоотведение. 
Затраты определяются в соответствии с положениями статьи 22 Закона 44-ФЗ 
и рассчитываются в ценах на очередной финансовый год и на плановый период </t>
  </si>
  <si>
    <t>2.4</t>
  </si>
  <si>
    <t>Нормативные затраты на содержание имущества включают в себя: 
затраты на содержание, оснащение и ремонт служебных помещений;                                                   затраты на аренду жилых помещений;                                                                                                       
затраты на ремонт и обслуживание автотранспортных средств; 
затраты на техническое обслуживание иного оборудования</t>
  </si>
  <si>
    <t>2.4.1</t>
  </si>
  <si>
    <t xml:space="preserve">Затраты на содержание, оснащение и ремонт служебных помещений </t>
  </si>
  <si>
    <t>2.4.2</t>
  </si>
  <si>
    <t xml:space="preserve">Затраты на аренду жилых помещений </t>
  </si>
  <si>
    <t>2.4.3</t>
  </si>
  <si>
    <t>Затраты на техническое обслуживание и ремонт уборочной техники и автомобилей</t>
  </si>
  <si>
    <t>2.4.4</t>
  </si>
  <si>
    <t>Затраты на техническое обслуживание и ремонт иного оборудования</t>
  </si>
  <si>
    <t>Нормативные затраты включают в себя:                                                                                                                                         затраты на техническое обслуживание комплексных систем обеспечения безопасности; затраты на обслуживание бортового оборудования системы ГЛОНАСС</t>
  </si>
  <si>
    <t>2.4.4.1</t>
  </si>
  <si>
    <r>
      <t xml:space="preserve">Затраты на техническое обслуживание и дооснащение </t>
    </r>
    <r>
      <rPr>
        <sz val="12"/>
        <color theme="1"/>
        <rFont val="Times New Roman"/>
        <family val="1"/>
        <charset val="204"/>
      </rPr>
      <t>комплексных систем обеспечения безопасности</t>
    </r>
  </si>
  <si>
    <t>2.4.4.2</t>
  </si>
  <si>
    <t>Затраты на обслуживание бортового оборудования системы ГЛОНАСС</t>
  </si>
  <si>
    <t>2.5</t>
  </si>
  <si>
    <t xml:space="preserve">Затраты на приобретение прочих работ и услуг, не относящихся 
к затратам на услуги связи, транспортные услуги, оплату расходов по договорам об оказании услуг, связанных с проездом и наймом жилого помещения в связи 
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  </t>
  </si>
  <si>
    <t>Нормативные затраты на приобретение прочих работ и услуг, не относящихся к затратам 
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 включает в себя: 
затраты на оплату услуг охраны; 
затраты на приобретение полюсов обязательного страхования гражданской ответственности владельцев транспортных средств; 
затраты на приобретение электронных периодических изданий;
затраты на оценку рыночной стоимости, диагностику и услуги по определению технического состояния движимого имущества;                                                                                                               затраты на оказание медицинских услуг; 
затраты на оказание услуг по обучению сотрудников, повышение квалификации;                                                  затраты на услуги и работы по вывозу и утилизации снега и смета и дератизации контейнерных площадок.</t>
  </si>
  <si>
    <t>2.5.1</t>
  </si>
  <si>
    <t xml:space="preserve">Затраты на услуги охраны </t>
  </si>
  <si>
    <t>2.5.2</t>
  </si>
  <si>
    <t>Затраты на приобретение полисов обязательного страхования гражданской ответственности владельцев транспортных средств</t>
  </si>
  <si>
    <t>2.5.3</t>
  </si>
  <si>
    <t>Затраты на приобретение электронных периодических изданий</t>
  </si>
  <si>
    <t>2.5.4</t>
  </si>
  <si>
    <t>Затраты на оценку рыночной стоимости, диагностику, утилизацию 
и услуги по определению технического состояния движимого имущества</t>
  </si>
  <si>
    <t>2.5.5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</si>
  <si>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 xml:space="preserve">оказание медицинских услуг 
</t>
    </r>
  </si>
  <si>
    <t>2.5.6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</si>
  <si>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>оказание услуг 
по обучению сотрудников, повышение квалификации</t>
    </r>
  </si>
  <si>
    <t>2.5.7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</si>
  <si>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 xml:space="preserve">услуги и работы по вывозу и утилизации снега и смета </t>
    </r>
  </si>
  <si>
    <t>2.6</t>
  </si>
  <si>
    <t>Затраты на приобретение основных средств</t>
  </si>
  <si>
    <t>Нормативные затраты на приобретение основных средств включает в себя: 
затраты на приобретение мебели; 
затраты на приобретение бытовой техники, телефонных аппаратов;                                                                                              затраты на приобретение автомобилей;                                                                                                                              затраты на приобретение средств малой механизации и иного оборудования</t>
  </si>
  <si>
    <t>2.6.1</t>
  </si>
  <si>
    <t>Затраты на приобретение мебели</t>
  </si>
  <si>
    <t xml:space="preserve">                                                                                                                                                                                                                     
где: 
НЗмеб - нормативные затраты на приобретение комплекта мебели; 
Нц меб - норматив цены комплекта мебели в расчете на одного работника; 
Чпр - прогнозируемая численность работников; 
Нспи меб - норматив срока полезного использования комплекта мебели; 
Чпл - количество должностей, планируемых к замещению</t>
  </si>
  <si>
    <t>2.6.2</t>
  </si>
  <si>
    <t>Затраты на приобретение бытовой техники, телефонных аппаратов</t>
  </si>
  <si>
    <t>2.6.3</t>
  </si>
  <si>
    <t>Затраты на приобретение автомобилей</t>
  </si>
  <si>
    <t>2.6.4</t>
  </si>
  <si>
    <t>Затраты на приобретение средств малой механизации и иного оборудования</t>
  </si>
  <si>
    <t>2.7</t>
  </si>
  <si>
    <t>Затраты на приобретение материальных запасов, не отнесенные к затратам, указанным в подпунктах «а» - «ж» пункта 6 Общих правил</t>
  </si>
  <si>
    <t xml:space="preserve">Нормативные затраты на приобретение материальных запасов, не отнесенные к затратам, указанным 
в подпунктах «а» - «ж» пункта 6 Общих правил: 
затраты на приобретение бланочной продукции; 
затраты на приобретение канцелярских принадлежностей;
затраты на приобретение бумаги для офисной техники;
затраты на приобретение хозяйственных товаров и принадлежностей;
затраты на приобретение горюче-смазочных материалов;
затраты на приобретение расходных материалов для транспортных средств;
затраты на приобретение средств индивидуальной защиты (антисептики, перчатки, маски)
затраты на приобретение аптечек для оказания первой помощи;                                                              затраты на приобретение специальной одежды;                                                                                  затраты на приобретение противогололедных материалов;                                                                                    затраты на приобретение малоценного инвентаря для уборки территории
</t>
  </si>
  <si>
    <t>2.7.1</t>
  </si>
  <si>
    <t xml:space="preserve">Затраты на приобретение бланочной продукции </t>
  </si>
  <si>
    <t>2.7.2</t>
  </si>
  <si>
    <t xml:space="preserve">Затраты на приобретение канцелярских принадлежностей </t>
  </si>
  <si>
    <t>НЗ канц = Чр × Нц канц,
где: НЗ канц – нормативные затраты на приобретение канцелярских принадлежностей;
Чр – расчетная численность работников;
Нц канц – норматив цены набора канцелярских принадлежностей для одного работника</t>
  </si>
  <si>
    <t>2.7.3</t>
  </si>
  <si>
    <t>Затраты на приобретение бумаги 
для офисной техники</t>
  </si>
  <si>
    <t>НЗ бум = Чр  × ∑Нк бум i  ×  ∑Нц бум i, 
где: 
НЗ бум. – нормативные затраты на приобретение бумаги; 
Чр – расчетная численность работников; Нк бум i – планируемое к приобретению количество i-ого вида бумаги на одного работника; 
Нц бум i – норматив цены i-ого вида бумаги, определяемый в соответствии 
с положениями статьи 22 Закона  44-ФЗ и рассчитываемый в ценах на очередной финансовый год и на плановый период</t>
  </si>
  <si>
    <t>2.7.4</t>
  </si>
  <si>
    <t xml:space="preserve">Затраты на приобретение хозяйственных товаров 
и принадлежностей </t>
  </si>
  <si>
    <r>
      <t>НЗ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 = П</t>
    </r>
    <r>
      <rPr>
        <vertAlign val="subscript"/>
        <sz val="12"/>
        <color theme="1"/>
        <rFont val="Times New Roman"/>
        <family val="1"/>
        <charset val="204"/>
      </rPr>
      <t>пом</t>
    </r>
    <r>
      <rPr>
        <sz val="12"/>
        <color theme="1"/>
        <rFont val="Times New Roman"/>
        <family val="1"/>
        <charset val="204"/>
      </rPr>
      <t xml:space="preserve"> × Н</t>
    </r>
    <r>
      <rPr>
        <vertAlign val="subscript"/>
        <sz val="12"/>
        <color theme="1"/>
        <rFont val="Times New Roman"/>
        <family val="1"/>
        <charset val="204"/>
      </rPr>
      <t>ц хоз</t>
    </r>
    <r>
      <rPr>
        <sz val="12"/>
        <color theme="1"/>
        <rFont val="Times New Roman"/>
        <family val="1"/>
        <charset val="204"/>
      </rPr>
      <t xml:space="preserve"> × М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>, где: 
НЗхоз - нормативные затраты на приобретение хозяйственных товаров 
и принадлежностей; 
Ппом - площадь обслуживаемых помещений; 
Нц хоз - норматив цены набора хозяйственных товаров и принадлежностей в расчете 
на один кв. м обслуживаемых помещений за один месяц обслуживания; 
Мхоз - количество месяцев обслуживания помещений</t>
    </r>
  </si>
  <si>
    <t>2.7.5</t>
  </si>
  <si>
    <t>Затраты на приобретение 
горюче-смазочных материалов</t>
  </si>
  <si>
    <t>2.7.6</t>
  </si>
  <si>
    <t>Затраты на приобретение расходных материалов и комплектующих для уборочной техники и автомобилей</t>
  </si>
  <si>
    <t>Нормативные затраты определяются в соответствии с положениями статьи 22
Закона 44-ФЗ и рассчитываются в ценах на очередной финансовый год и на плановый период</t>
  </si>
  <si>
    <t>2.7.7</t>
  </si>
  <si>
    <t>Затраты на приобретение средств индивидуальной защиты (антисептики, перчатки, маски)</t>
  </si>
  <si>
    <t>2.7.8</t>
  </si>
  <si>
    <t>Затраты на приобретение аптечек 
для оказания первой помощи</t>
  </si>
  <si>
    <t>2.7.9</t>
  </si>
  <si>
    <t>Затраты на приобретение специальной одежды</t>
  </si>
  <si>
    <t>2.7.10</t>
  </si>
  <si>
    <t>Затраты на приобретение противогололедных материалов</t>
  </si>
  <si>
    <t>2.7.11</t>
  </si>
  <si>
    <t>Затраты на приобретение малоценного инвентаря для уборки территории</t>
  </si>
  <si>
    <t>2.8</t>
  </si>
  <si>
    <t>Затраты на ремонт и оснащение пустующих жилых помещений, являющихся собственностью 
Санкт-Петербурга</t>
  </si>
  <si>
    <t>2.9</t>
  </si>
  <si>
    <t>Затраты на содержание и оснащение жилых и нежилых помещений 
(за исключением пустующих), являющихся собственностью 
Санкт-Петербурга</t>
  </si>
  <si>
    <t>2.10</t>
  </si>
  <si>
    <t>Затраты на содержание пустующих жилых и нежилых помещений, являющихся собственностью 
Санкт-Петербурга</t>
  </si>
  <si>
    <t>2.11</t>
  </si>
  <si>
    <t>Затраты на водоотведение поверхностных сточных вод 
с придомовых территорий, 
не входящих в состав общего имущества многоквартирных домов</t>
  </si>
  <si>
    <t>2.12</t>
  </si>
  <si>
    <t xml:space="preserve">Затраты на предупреждение аварийных ситуаций и ликвидацию 
их последствий в отношении объектов системы жизнеобеспечения населения </t>
  </si>
  <si>
    <t>2.13</t>
  </si>
  <si>
    <t>Затраты на обеспечение содержания нежилых зданий, а также помещений 
в таких зданиях, являющихся имуществом казны Санкт-Петербурга 
и не переданных по договорам третьим лицам</t>
  </si>
  <si>
    <t>2.14</t>
  </si>
  <si>
    <t xml:space="preserve">Затраты на ремонт и оснащение нежилых помещений, являющихся имуществом казны Санкт-Петербурга 
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</si>
  <si>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
и подведомственных им государственных казенных учреждений, утвержденные постановлением Правительства Санкт-Петербурга от 28.04.2016 № 327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</si>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</sst>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49" fontId="6" fillId="0" borderId="2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left" vertical="top" wrapText="1"/>
    </xf>
    <xf numFmtId="0" fontId="6" fillId="0" borderId="0" xfId="0" applyFont="1" applyFill="1"/>
    <xf numFmtId="49" fontId="1" fillId="0" borderId="0" xfId="0" applyNumberFormat="1" applyFont="1" applyFill="1" applyAlignment="1">
      <alignment horizontal="justify" vertic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46567</xdr:colOff>
      <xdr:row>47</xdr:row>
      <xdr:rowOff>179917</xdr:rowOff>
    </xdr:from>
    <xdr:to>
      <xdr:col>5</xdr:col>
      <xdr:colOff>2989791</xdr:colOff>
      <xdr:row>47</xdr:row>
      <xdr:rowOff>767292</xdr:rowOff>
    </xdr:to>
    <xdr:pic>
      <xdr:nvPicPr>
        <xdr:cNvPr id="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2567" y="40657357"/>
          <a:ext cx="2943224" cy="5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zoomScale="75" zoomScaleNormal="75" zoomScaleSheetLayoutView="100" workbookViewId="0">
      <selection activeCell="G1" sqref="G1:H1048576"/>
    </sheetView>
  </sheetViews>
  <sheetFormatPr defaultColWidth="9.140625" defaultRowHeight="15.75" x14ac:dyDescent="0.25"/>
  <cols>
    <col min="1" max="1" width="8.28515625" style="1" customWidth="1"/>
    <col min="2" max="2" width="37.85546875" style="2" customWidth="1"/>
    <col min="3" max="3" width="14.140625" style="3" customWidth="1"/>
    <col min="4" max="4" width="14.42578125" style="3" customWidth="1"/>
    <col min="5" max="5" width="14.140625" style="3" customWidth="1"/>
    <col min="6" max="6" width="91.42578125" style="6" customWidth="1"/>
    <col min="7" max="7" width="27.5703125" style="3" customWidth="1"/>
    <col min="8" max="8" width="9.140625" style="3" customWidth="1"/>
    <col min="9" max="16384" width="9.140625" style="3"/>
  </cols>
  <sheetData>
    <row r="1" spans="1:6" x14ac:dyDescent="0.25">
      <c r="F1" s="4" t="s">
        <v>0</v>
      </c>
    </row>
    <row r="2" spans="1:6" x14ac:dyDescent="0.25">
      <c r="F2" s="4" t="s">
        <v>1</v>
      </c>
    </row>
    <row r="3" spans="1:6" x14ac:dyDescent="0.25">
      <c r="F3" s="4" t="s">
        <v>2</v>
      </c>
    </row>
    <row r="4" spans="1:6" x14ac:dyDescent="0.25">
      <c r="F4" s="4" t="s">
        <v>3</v>
      </c>
    </row>
    <row r="5" spans="1:6" x14ac:dyDescent="0.25">
      <c r="A5" s="5"/>
    </row>
    <row r="6" spans="1:6" x14ac:dyDescent="0.25">
      <c r="A6" s="5"/>
    </row>
    <row r="7" spans="1:6" x14ac:dyDescent="0.25">
      <c r="A7" s="23" t="s">
        <v>4</v>
      </c>
      <c r="B7" s="23"/>
      <c r="C7" s="23"/>
      <c r="D7" s="23"/>
      <c r="E7" s="23"/>
      <c r="F7" s="23"/>
    </row>
    <row r="8" spans="1:6" x14ac:dyDescent="0.25">
      <c r="A8" s="23" t="s">
        <v>5</v>
      </c>
      <c r="B8" s="23"/>
      <c r="C8" s="23"/>
      <c r="D8" s="23"/>
      <c r="E8" s="23"/>
      <c r="F8" s="23"/>
    </row>
    <row r="9" spans="1:6" x14ac:dyDescent="0.25">
      <c r="A9" s="23" t="s">
        <v>6</v>
      </c>
      <c r="B9" s="23"/>
      <c r="C9" s="23"/>
      <c r="D9" s="23"/>
      <c r="E9" s="23"/>
      <c r="F9" s="23"/>
    </row>
    <row r="10" spans="1:6" ht="14.25" customHeight="1" x14ac:dyDescent="0.25">
      <c r="A10" s="5"/>
    </row>
    <row r="11" spans="1:6" s="7" customFormat="1" ht="35.25" customHeight="1" x14ac:dyDescent="0.25">
      <c r="A11" s="24" t="s">
        <v>7</v>
      </c>
      <c r="B11" s="26" t="s">
        <v>8</v>
      </c>
      <c r="C11" s="27" t="s">
        <v>9</v>
      </c>
      <c r="D11" s="28"/>
      <c r="E11" s="29"/>
      <c r="F11" s="26" t="s">
        <v>10</v>
      </c>
    </row>
    <row r="12" spans="1:6" s="7" customFormat="1" x14ac:dyDescent="0.25">
      <c r="A12" s="25"/>
      <c r="B12" s="26"/>
      <c r="C12" s="8" t="s">
        <v>11</v>
      </c>
      <c r="D12" s="8" t="s">
        <v>12</v>
      </c>
      <c r="E12" s="8" t="s">
        <v>13</v>
      </c>
      <c r="F12" s="26"/>
    </row>
    <row r="13" spans="1:6" x14ac:dyDescent="0.25">
      <c r="A13" s="9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</row>
    <row r="14" spans="1:6" ht="82.5" customHeight="1" x14ac:dyDescent="0.25">
      <c r="A14" s="10" t="s">
        <v>14</v>
      </c>
      <c r="B14" s="11" t="s">
        <v>15</v>
      </c>
      <c r="C14" s="12">
        <f>C15+C17</f>
        <v>5908262.2000000002</v>
      </c>
      <c r="D14" s="12">
        <f t="shared" ref="D14:E14" si="0">D15+D17</f>
        <v>6167026.7938999999</v>
      </c>
      <c r="E14" s="12">
        <f t="shared" si="0"/>
        <v>6431831.0605912302</v>
      </c>
      <c r="F14" s="13" t="s">
        <v>16</v>
      </c>
    </row>
    <row r="15" spans="1:6" ht="39" customHeight="1" x14ac:dyDescent="0.25">
      <c r="A15" s="10" t="s">
        <v>17</v>
      </c>
      <c r="B15" s="13" t="s">
        <v>18</v>
      </c>
      <c r="C15" s="12">
        <f>C16</f>
        <v>228617</v>
      </c>
      <c r="D15" s="12">
        <f t="shared" ref="D15:E15" si="1">D16</f>
        <v>239064.79690000002</v>
      </c>
      <c r="E15" s="12">
        <f t="shared" si="1"/>
        <v>249990.05811833002</v>
      </c>
      <c r="F15" s="13" t="s">
        <v>19</v>
      </c>
    </row>
    <row r="16" spans="1:6" ht="51" customHeight="1" x14ac:dyDescent="0.25">
      <c r="A16" s="10" t="s">
        <v>20</v>
      </c>
      <c r="B16" s="11" t="s">
        <v>21</v>
      </c>
      <c r="C16" s="12">
        <v>228617</v>
      </c>
      <c r="D16" s="12">
        <f>C16*1.0457</f>
        <v>239064.79690000002</v>
      </c>
      <c r="E16" s="12">
        <f>D16*1.0457</f>
        <v>249990.05811833002</v>
      </c>
      <c r="F16" s="13" t="s">
        <v>22</v>
      </c>
    </row>
    <row r="17" spans="1:6" ht="99.75" customHeight="1" x14ac:dyDescent="0.25">
      <c r="A17" s="10" t="s">
        <v>23</v>
      </c>
      <c r="B17" s="13" t="s">
        <v>24</v>
      </c>
      <c r="C17" s="12">
        <f>C18+C19</f>
        <v>5679645.2000000002</v>
      </c>
      <c r="D17" s="12">
        <f t="shared" ref="D17:E17" si="2">D18+D19</f>
        <v>5927961.9969999995</v>
      </c>
      <c r="E17" s="12">
        <f t="shared" si="2"/>
        <v>6181841.0024728999</v>
      </c>
      <c r="F17" s="13" t="s">
        <v>25</v>
      </c>
    </row>
    <row r="18" spans="1:6" ht="106.9" customHeight="1" x14ac:dyDescent="0.25">
      <c r="A18" s="10" t="s">
        <v>26</v>
      </c>
      <c r="B18" s="13" t="s">
        <v>27</v>
      </c>
      <c r="C18" s="12">
        <v>824292</v>
      </c>
      <c r="D18" s="12">
        <f>C18*1.0457</f>
        <v>861962.14440000011</v>
      </c>
      <c r="E18" s="12">
        <f>D18*1.0457</f>
        <v>901353.81439908012</v>
      </c>
      <c r="F18" s="13" t="s">
        <v>28</v>
      </c>
    </row>
    <row r="19" spans="1:6" ht="112.5" customHeight="1" x14ac:dyDescent="0.25">
      <c r="A19" s="10" t="s">
        <v>29</v>
      </c>
      <c r="B19" s="13" t="s">
        <v>30</v>
      </c>
      <c r="C19" s="12">
        <f>C20+C21+C22+C23</f>
        <v>4855353.2</v>
      </c>
      <c r="D19" s="12">
        <f t="shared" ref="D19:E19" si="3">D20+D21+D22+D23</f>
        <v>5065999.8525999999</v>
      </c>
      <c r="E19" s="12">
        <f t="shared" si="3"/>
        <v>5280487.1880738195</v>
      </c>
      <c r="F19" s="13" t="s">
        <v>31</v>
      </c>
    </row>
    <row r="20" spans="1:6" ht="156" customHeight="1" x14ac:dyDescent="0.25">
      <c r="A20" s="10" t="s">
        <v>32</v>
      </c>
      <c r="B20" s="13" t="s">
        <v>33</v>
      </c>
      <c r="C20" s="12">
        <v>2818435.2</v>
      </c>
      <c r="D20" s="12">
        <v>2935994.7</v>
      </c>
      <c r="E20" s="12">
        <v>3053140.8</v>
      </c>
      <c r="F20" s="13" t="s">
        <v>34</v>
      </c>
    </row>
    <row r="21" spans="1:6" ht="108" customHeight="1" x14ac:dyDescent="0.25">
      <c r="A21" s="10" t="s">
        <v>35</v>
      </c>
      <c r="B21" s="13" t="s">
        <v>36</v>
      </c>
      <c r="C21" s="12">
        <v>140554</v>
      </c>
      <c r="D21" s="12">
        <f>C21*1.0457</f>
        <v>146977.31780000002</v>
      </c>
      <c r="E21" s="12">
        <f t="shared" ref="E21:E23" si="4">D21*1.0457</f>
        <v>153694.18122346004</v>
      </c>
      <c r="F21" s="13" t="s">
        <v>37</v>
      </c>
    </row>
    <row r="22" spans="1:6" ht="144.75" customHeight="1" x14ac:dyDescent="0.25">
      <c r="A22" s="10" t="s">
        <v>38</v>
      </c>
      <c r="B22" s="13" t="s">
        <v>39</v>
      </c>
      <c r="C22" s="12">
        <v>20974</v>
      </c>
      <c r="D22" s="12">
        <f>C22*1.0457</f>
        <v>21932.5118</v>
      </c>
      <c r="E22" s="12">
        <f t="shared" si="4"/>
        <v>22934.827589260003</v>
      </c>
      <c r="F22" s="11" t="s">
        <v>40</v>
      </c>
    </row>
    <row r="23" spans="1:6" ht="49.5" customHeight="1" x14ac:dyDescent="0.25">
      <c r="A23" s="10" t="s">
        <v>41</v>
      </c>
      <c r="B23" s="13" t="s">
        <v>42</v>
      </c>
      <c r="C23" s="12">
        <v>1875390</v>
      </c>
      <c r="D23" s="12">
        <f>C23*1.0457</f>
        <v>1961095.3230000001</v>
      </c>
      <c r="E23" s="12">
        <f t="shared" si="4"/>
        <v>2050717.3792611002</v>
      </c>
      <c r="F23" s="13" t="s">
        <v>43</v>
      </c>
    </row>
    <row r="24" spans="1:6" ht="389.25" customHeight="1" x14ac:dyDescent="0.25">
      <c r="A24" s="10" t="s">
        <v>44</v>
      </c>
      <c r="B24" s="14" t="s">
        <v>45</v>
      </c>
      <c r="C24" s="12">
        <f>C25+C29+C31+C32+C39+C47+C52+C64+C65+C66+C67+C68+C69+C70</f>
        <v>1025136850.2594469</v>
      </c>
      <c r="D24" s="12">
        <f>D25+D29+D31+D32+D39+D47+D52+D64+D65+D66+D67+D68+D69+D70</f>
        <v>918874600.60748625</v>
      </c>
      <c r="E24" s="12">
        <f>E25+E29+E31+E32+E39+E47+E52+E64+E65+E66+E67+E68+E69+E70</f>
        <v>959594174.1711024</v>
      </c>
      <c r="F24" s="13" t="s">
        <v>46</v>
      </c>
    </row>
    <row r="25" spans="1:6" ht="87" customHeight="1" x14ac:dyDescent="0.25">
      <c r="A25" s="10" t="s">
        <v>47</v>
      </c>
      <c r="B25" s="14" t="s">
        <v>48</v>
      </c>
      <c r="C25" s="12">
        <f>C26+C27+C28</f>
        <v>365672.82810746797</v>
      </c>
      <c r="D25" s="12">
        <f t="shared" ref="D25:E25" si="5">D26+D27+D28</f>
        <v>382384.07635197934</v>
      </c>
      <c r="E25" s="12">
        <f t="shared" si="5"/>
        <v>399859.02864126483</v>
      </c>
      <c r="F25" s="13" t="s">
        <v>49</v>
      </c>
    </row>
    <row r="26" spans="1:6" ht="36" customHeight="1" x14ac:dyDescent="0.25">
      <c r="A26" s="10" t="s">
        <v>50</v>
      </c>
      <c r="B26" s="14" t="s">
        <v>51</v>
      </c>
      <c r="C26" s="12">
        <v>130795.31707871999</v>
      </c>
      <c r="D26" s="12">
        <v>136772.66306921752</v>
      </c>
      <c r="E26" s="12">
        <f>D26*1.0457</f>
        <v>143023.17377148077</v>
      </c>
      <c r="F26" s="13" t="s">
        <v>22</v>
      </c>
    </row>
    <row r="27" spans="1:6" ht="44.25" customHeight="1" x14ac:dyDescent="0.25">
      <c r="A27" s="10" t="s">
        <v>52</v>
      </c>
      <c r="B27" s="14" t="s">
        <v>53</v>
      </c>
      <c r="C27" s="12">
        <v>213634.16707359999</v>
      </c>
      <c r="D27" s="12">
        <v>223397.24850886353</v>
      </c>
      <c r="E27" s="12">
        <f t="shared" ref="E27:E28" si="6">D27*1.0457</f>
        <v>233606.50276571861</v>
      </c>
      <c r="F27" s="13" t="s">
        <v>22</v>
      </c>
    </row>
    <row r="28" spans="1:6" ht="71.25" customHeight="1" x14ac:dyDescent="0.25">
      <c r="A28" s="10" t="s">
        <v>54</v>
      </c>
      <c r="B28" s="14" t="s">
        <v>55</v>
      </c>
      <c r="C28" s="12">
        <v>21243.343955147997</v>
      </c>
      <c r="D28" s="12">
        <v>22214.164773898265</v>
      </c>
      <c r="E28" s="12">
        <f t="shared" si="6"/>
        <v>23229.352104065416</v>
      </c>
      <c r="F28" s="13" t="s">
        <v>22</v>
      </c>
    </row>
    <row r="29" spans="1:6" ht="36.75" customHeight="1" x14ac:dyDescent="0.25">
      <c r="A29" s="10" t="s">
        <v>56</v>
      </c>
      <c r="B29" s="14" t="s">
        <v>57</v>
      </c>
      <c r="C29" s="12">
        <f>C30</f>
        <v>250807</v>
      </c>
      <c r="D29" s="12">
        <f t="shared" ref="D29:E29" si="7">D30</f>
        <v>262268.8799</v>
      </c>
      <c r="E29" s="12">
        <f t="shared" si="7"/>
        <v>274254.56771143002</v>
      </c>
      <c r="F29" s="13" t="s">
        <v>58</v>
      </c>
    </row>
    <row r="30" spans="1:6" ht="95.25" customHeight="1" x14ac:dyDescent="0.25">
      <c r="A30" s="10" t="s">
        <v>59</v>
      </c>
      <c r="B30" s="14" t="s">
        <v>60</v>
      </c>
      <c r="C30" s="12">
        <v>250807</v>
      </c>
      <c r="D30" s="12">
        <f>C30*1.0457</f>
        <v>262268.8799</v>
      </c>
      <c r="E30" s="12">
        <f>D30*1.0457</f>
        <v>274254.56771143002</v>
      </c>
      <c r="F30" s="13" t="s">
        <v>22</v>
      </c>
    </row>
    <row r="31" spans="1:6" s="18" customFormat="1" ht="84" customHeight="1" x14ac:dyDescent="0.25">
      <c r="A31" s="15" t="s">
        <v>61</v>
      </c>
      <c r="B31" s="16" t="s">
        <v>62</v>
      </c>
      <c r="C31" s="17">
        <f>16925300+468372+799491+3379220</f>
        <v>21572383</v>
      </c>
      <c r="D31" s="17">
        <f>C31*1.0457</f>
        <v>22558240.903100003</v>
      </c>
      <c r="E31" s="17">
        <f>D31*1.047</f>
        <v>23618478.225545701</v>
      </c>
      <c r="F31" s="16" t="s">
        <v>63</v>
      </c>
    </row>
    <row r="32" spans="1:6" ht="84" customHeight="1" x14ac:dyDescent="0.25">
      <c r="A32" s="10" t="s">
        <v>64</v>
      </c>
      <c r="B32" s="14" t="s">
        <v>18</v>
      </c>
      <c r="C32" s="12">
        <f>C33+C35+C36+C34</f>
        <v>29166993.067600001</v>
      </c>
      <c r="D32" s="12">
        <f t="shared" ref="D32:E32" si="8">D33+D35+D36+D34</f>
        <v>22972035.400989324</v>
      </c>
      <c r="E32" s="12">
        <f t="shared" si="8"/>
        <v>24021857.418814536</v>
      </c>
      <c r="F32" s="13" t="s">
        <v>65</v>
      </c>
    </row>
    <row r="33" spans="1:6" ht="48.75" customHeight="1" x14ac:dyDescent="0.25">
      <c r="A33" s="10" t="s">
        <v>66</v>
      </c>
      <c r="B33" s="14" t="s">
        <v>67</v>
      </c>
      <c r="C33" s="12">
        <v>13357314</v>
      </c>
      <c r="D33" s="12">
        <v>6439854</v>
      </c>
      <c r="E33" s="12">
        <f>D33*1.0457</f>
        <v>6734155.3278000001</v>
      </c>
      <c r="F33" s="13" t="s">
        <v>28</v>
      </c>
    </row>
    <row r="34" spans="1:6" ht="48.75" customHeight="1" x14ac:dyDescent="0.25">
      <c r="A34" s="10" t="s">
        <v>68</v>
      </c>
      <c r="B34" s="14" t="s">
        <v>69</v>
      </c>
      <c r="C34" s="12">
        <f>587948*1.0487</f>
        <v>616581.06759999995</v>
      </c>
      <c r="D34" s="12">
        <f>C34*1.0457</f>
        <v>644758.82238932</v>
      </c>
      <c r="E34" s="12">
        <f>D34*1.0457</f>
        <v>674224.30057251197</v>
      </c>
      <c r="F34" s="13" t="s">
        <v>28</v>
      </c>
    </row>
    <row r="35" spans="1:6" ht="48" customHeight="1" x14ac:dyDescent="0.25">
      <c r="A35" s="10" t="s">
        <v>70</v>
      </c>
      <c r="B35" s="14" t="s">
        <v>71</v>
      </c>
      <c r="C35" s="12">
        <v>14135004</v>
      </c>
      <c r="D35" s="12">
        <f>C35*1.0457</f>
        <v>14780973.682800001</v>
      </c>
      <c r="E35" s="12">
        <f>D35*1.0457</f>
        <v>15456464.180103961</v>
      </c>
      <c r="F35" s="13" t="s">
        <v>28</v>
      </c>
    </row>
    <row r="36" spans="1:6" ht="54.75" customHeight="1" x14ac:dyDescent="0.25">
      <c r="A36" s="10" t="s">
        <v>72</v>
      </c>
      <c r="B36" s="14" t="s">
        <v>73</v>
      </c>
      <c r="C36" s="12">
        <f>C37+C38</f>
        <v>1058094</v>
      </c>
      <c r="D36" s="12">
        <f t="shared" ref="D36:E36" si="9">D37+D38</f>
        <v>1106448.8958000001</v>
      </c>
      <c r="E36" s="12">
        <f t="shared" si="9"/>
        <v>1157013.6103380602</v>
      </c>
      <c r="F36" s="16" t="s">
        <v>74</v>
      </c>
    </row>
    <row r="37" spans="1:6" ht="57.75" customHeight="1" x14ac:dyDescent="0.25">
      <c r="A37" s="10" t="s">
        <v>75</v>
      </c>
      <c r="B37" s="14" t="s">
        <v>76</v>
      </c>
      <c r="C37" s="12">
        <v>721086</v>
      </c>
      <c r="D37" s="12">
        <f>C37*1.0457</f>
        <v>754039.63020000001</v>
      </c>
      <c r="E37" s="12">
        <f>D37*1.0457</f>
        <v>788499.24130014004</v>
      </c>
      <c r="F37" s="13" t="s">
        <v>22</v>
      </c>
    </row>
    <row r="38" spans="1:6" ht="57.75" customHeight="1" x14ac:dyDescent="0.25">
      <c r="A38" s="10" t="s">
        <v>77</v>
      </c>
      <c r="B38" s="14" t="s">
        <v>78</v>
      </c>
      <c r="C38" s="12">
        <v>337008</v>
      </c>
      <c r="D38" s="12">
        <f>C38*1.0457</f>
        <v>352409.26560000004</v>
      </c>
      <c r="E38" s="12">
        <f>D38*1.0457</f>
        <v>368514.36903792009</v>
      </c>
      <c r="F38" s="13" t="s">
        <v>22</v>
      </c>
    </row>
    <row r="39" spans="1:6" ht="260.45" customHeight="1" x14ac:dyDescent="0.25">
      <c r="A39" s="10" t="s">
        <v>79</v>
      </c>
      <c r="B39" s="14" t="s">
        <v>80</v>
      </c>
      <c r="C39" s="12">
        <f>C40+C41+C42+C43+C44+C45+C46</f>
        <v>33049908.173158377</v>
      </c>
      <c r="D39" s="12">
        <f>D40+D41+D42+D43+D44+D45+D46</f>
        <v>34559377.649121717</v>
      </c>
      <c r="E39" s="12">
        <f>E40+E41+E42+E43+E44+E45+E46</f>
        <v>36138741.207686588</v>
      </c>
      <c r="F39" s="13" t="s">
        <v>81</v>
      </c>
    </row>
    <row r="40" spans="1:6" ht="56.25" customHeight="1" x14ac:dyDescent="0.25">
      <c r="A40" s="10" t="s">
        <v>82</v>
      </c>
      <c r="B40" s="14" t="s">
        <v>83</v>
      </c>
      <c r="C40" s="12">
        <v>5579978</v>
      </c>
      <c r="D40" s="12">
        <f>C40*1.0457</f>
        <v>5834982.9946000008</v>
      </c>
      <c r="E40" s="12">
        <f>D40*1.0457</f>
        <v>6101641.7174532209</v>
      </c>
      <c r="F40" s="13" t="s">
        <v>22</v>
      </c>
    </row>
    <row r="41" spans="1:6" ht="74.25" customHeight="1" x14ac:dyDescent="0.25">
      <c r="A41" s="10" t="s">
        <v>84</v>
      </c>
      <c r="B41" s="14" t="s">
        <v>85</v>
      </c>
      <c r="C41" s="12">
        <v>465120</v>
      </c>
      <c r="D41" s="12">
        <f>C41*1.0457</f>
        <v>486375.98400000005</v>
      </c>
      <c r="E41" s="12">
        <f>D41*1.0457</f>
        <v>508603.36646880012</v>
      </c>
      <c r="F41" s="13" t="s">
        <v>22</v>
      </c>
    </row>
    <row r="42" spans="1:6" ht="55.5" customHeight="1" x14ac:dyDescent="0.25">
      <c r="A42" s="10" t="s">
        <v>86</v>
      </c>
      <c r="B42" s="14" t="s">
        <v>87</v>
      </c>
      <c r="C42" s="12">
        <f>36636.5*1.0487</f>
        <v>38420.697549999997</v>
      </c>
      <c r="D42" s="12">
        <f>C42*1.0457</f>
        <v>40176.523428034998</v>
      </c>
      <c r="E42" s="12">
        <f t="shared" ref="E42:E46" si="10">D42*1.0457</f>
        <v>42012.5905486962</v>
      </c>
      <c r="F42" s="13" t="s">
        <v>43</v>
      </c>
    </row>
    <row r="43" spans="1:6" ht="87" customHeight="1" x14ac:dyDescent="0.25">
      <c r="A43" s="10" t="s">
        <v>88</v>
      </c>
      <c r="B43" s="14" t="s">
        <v>89</v>
      </c>
      <c r="C43" s="12">
        <v>304647.34999999998</v>
      </c>
      <c r="D43" s="12">
        <v>317658.40634500002</v>
      </c>
      <c r="E43" s="12">
        <f t="shared" si="10"/>
        <v>332175.39551496657</v>
      </c>
      <c r="F43" s="13" t="s">
        <v>28</v>
      </c>
    </row>
    <row r="44" spans="1:6" ht="59.25" customHeight="1" x14ac:dyDescent="0.25">
      <c r="A44" s="10" t="s">
        <v>90</v>
      </c>
      <c r="B44" s="14" t="s">
        <v>91</v>
      </c>
      <c r="C44" s="12">
        <v>4082694</v>
      </c>
      <c r="D44" s="12">
        <f>C44*1.0457</f>
        <v>4269273.1158000007</v>
      </c>
      <c r="E44" s="12">
        <f t="shared" si="10"/>
        <v>4464378.8971920609</v>
      </c>
      <c r="F44" s="13" t="s">
        <v>28</v>
      </c>
    </row>
    <row r="45" spans="1:6" ht="52.5" customHeight="1" x14ac:dyDescent="0.25">
      <c r="A45" s="10" t="s">
        <v>92</v>
      </c>
      <c r="B45" s="14" t="s">
        <v>93</v>
      </c>
      <c r="C45" s="12">
        <v>578048.12560837914</v>
      </c>
      <c r="D45" s="12">
        <v>604464.92494868208</v>
      </c>
      <c r="E45" s="12">
        <f t="shared" si="10"/>
        <v>632088.97201883688</v>
      </c>
      <c r="F45" s="13" t="s">
        <v>28</v>
      </c>
    </row>
    <row r="46" spans="1:6" ht="52.5" customHeight="1" x14ac:dyDescent="0.25">
      <c r="A46" s="10" t="s">
        <v>94</v>
      </c>
      <c r="B46" s="14" t="s">
        <v>95</v>
      </c>
      <c r="C46" s="12">
        <v>22001000</v>
      </c>
      <c r="D46" s="12">
        <f>C46*1.0457</f>
        <v>23006445.700000003</v>
      </c>
      <c r="E46" s="12">
        <f t="shared" si="10"/>
        <v>24057840.268490005</v>
      </c>
      <c r="F46" s="13" t="s">
        <v>28</v>
      </c>
    </row>
    <row r="47" spans="1:6" ht="82.5" customHeight="1" x14ac:dyDescent="0.25">
      <c r="A47" s="10" t="s">
        <v>96</v>
      </c>
      <c r="B47" s="14" t="s">
        <v>97</v>
      </c>
      <c r="C47" s="12">
        <f>C48+C49+C50+C51</f>
        <v>55471769</v>
      </c>
      <c r="D47" s="12">
        <f t="shared" ref="D47:E47" si="11">D48+D49+D50+D51</f>
        <v>6001798.0899999999</v>
      </c>
      <c r="E47" s="12">
        <f t="shared" si="11"/>
        <v>6247781.5917130001</v>
      </c>
      <c r="F47" s="13" t="s">
        <v>98</v>
      </c>
    </row>
    <row r="48" spans="1:6" ht="168" customHeight="1" x14ac:dyDescent="0.25">
      <c r="A48" s="10" t="s">
        <v>99</v>
      </c>
      <c r="B48" s="14" t="s">
        <v>100</v>
      </c>
      <c r="C48" s="12">
        <v>4684169</v>
      </c>
      <c r="D48" s="12">
        <v>4879030</v>
      </c>
      <c r="E48" s="12">
        <v>5073703</v>
      </c>
      <c r="F48" s="13" t="s">
        <v>101</v>
      </c>
    </row>
    <row r="49" spans="1:6" ht="57" customHeight="1" x14ac:dyDescent="0.25">
      <c r="A49" s="10" t="s">
        <v>102</v>
      </c>
      <c r="B49" s="14" t="s">
        <v>103</v>
      </c>
      <c r="C49" s="12">
        <v>514740</v>
      </c>
      <c r="D49" s="12">
        <f>C49*1.0457</f>
        <v>538263.61800000002</v>
      </c>
      <c r="E49" s="12">
        <f>D49*1.0457</f>
        <v>562862.26534260006</v>
      </c>
      <c r="F49" s="13" t="s">
        <v>28</v>
      </c>
    </row>
    <row r="50" spans="1:6" ht="57" customHeight="1" x14ac:dyDescent="0.25">
      <c r="A50" s="10" t="s">
        <v>104</v>
      </c>
      <c r="B50" s="14" t="s">
        <v>105</v>
      </c>
      <c r="C50" s="12">
        <v>9058600</v>
      </c>
      <c r="D50" s="12">
        <v>0</v>
      </c>
      <c r="E50" s="12">
        <v>0</v>
      </c>
      <c r="F50" s="13" t="s">
        <v>28</v>
      </c>
    </row>
    <row r="51" spans="1:6" ht="57" customHeight="1" x14ac:dyDescent="0.25">
      <c r="A51" s="15" t="s">
        <v>106</v>
      </c>
      <c r="B51" s="14" t="s">
        <v>107</v>
      </c>
      <c r="C51" s="12">
        <v>41214260</v>
      </c>
      <c r="D51" s="12">
        <v>584504.47200000007</v>
      </c>
      <c r="E51" s="12">
        <f>D51*1.0457</f>
        <v>611216.32637040014</v>
      </c>
      <c r="F51" s="13" t="s">
        <v>28</v>
      </c>
    </row>
    <row r="52" spans="1:6" ht="231" customHeight="1" x14ac:dyDescent="0.25">
      <c r="A52" s="10" t="s">
        <v>108</v>
      </c>
      <c r="B52" s="14" t="s">
        <v>109</v>
      </c>
      <c r="C52" s="12">
        <f>SUM(C53:C63)</f>
        <v>218518425.73058099</v>
      </c>
      <c r="D52" s="12">
        <f t="shared" ref="D52:E52" si="12">SUM(D53:D63)</f>
        <v>228458265.84890121</v>
      </c>
      <c r="E52" s="12">
        <f t="shared" si="12"/>
        <v>238870043.85587606</v>
      </c>
      <c r="F52" s="13" t="s">
        <v>110</v>
      </c>
    </row>
    <row r="53" spans="1:6" ht="59.25" customHeight="1" x14ac:dyDescent="0.25">
      <c r="A53" s="10" t="s">
        <v>111</v>
      </c>
      <c r="B53" s="14" t="s">
        <v>112</v>
      </c>
      <c r="C53" s="12">
        <v>66488</v>
      </c>
      <c r="D53" s="12">
        <f>C53*1.0457</f>
        <v>69526.501600000003</v>
      </c>
      <c r="E53" s="12">
        <f>D53*1.0457</f>
        <v>72703.862723120008</v>
      </c>
      <c r="F53" s="13" t="s">
        <v>28</v>
      </c>
    </row>
    <row r="54" spans="1:6" ht="73.5" customHeight="1" x14ac:dyDescent="0.25">
      <c r="A54" s="10" t="s">
        <v>113</v>
      </c>
      <c r="B54" s="14" t="s">
        <v>114</v>
      </c>
      <c r="C54" s="12">
        <v>3180726</v>
      </c>
      <c r="D54" s="12">
        <v>3313045</v>
      </c>
      <c r="E54" s="12">
        <v>3445235</v>
      </c>
      <c r="F54" s="13" t="s">
        <v>115</v>
      </c>
    </row>
    <row r="55" spans="1:6" ht="136.15" customHeight="1" x14ac:dyDescent="0.25">
      <c r="A55" s="10" t="s">
        <v>116</v>
      </c>
      <c r="B55" s="14" t="s">
        <v>117</v>
      </c>
      <c r="C55" s="12">
        <v>1945903.2249499999</v>
      </c>
      <c r="D55" s="12">
        <v>2034831.0023302152</v>
      </c>
      <c r="E55" s="12">
        <f>D55*1.0457</f>
        <v>2127822.7791367061</v>
      </c>
      <c r="F55" s="11" t="s">
        <v>118</v>
      </c>
    </row>
    <row r="56" spans="1:6" ht="126.75" customHeight="1" x14ac:dyDescent="0.25">
      <c r="A56" s="10" t="s">
        <v>119</v>
      </c>
      <c r="B56" s="14" t="s">
        <v>120</v>
      </c>
      <c r="C56" s="12">
        <f>7815*16*12</f>
        <v>1500480</v>
      </c>
      <c r="D56" s="12">
        <f>7815*16.67*12</f>
        <v>1563312.6</v>
      </c>
      <c r="E56" s="12">
        <f>7815*17.33*12</f>
        <v>1625207.4</v>
      </c>
      <c r="F56" s="13" t="s">
        <v>121</v>
      </c>
    </row>
    <row r="57" spans="1:6" ht="53.25" customHeight="1" x14ac:dyDescent="0.25">
      <c r="A57" s="10" t="s">
        <v>122</v>
      </c>
      <c r="B57" s="14" t="s">
        <v>123</v>
      </c>
      <c r="C57" s="12">
        <v>22261800</v>
      </c>
      <c r="D57" s="12">
        <f>C57*1.0457</f>
        <v>23279164.260000002</v>
      </c>
      <c r="E57" s="12">
        <f t="shared" ref="E57:E63" si="13">D57*1.0457</f>
        <v>24343022.066682003</v>
      </c>
      <c r="F57" s="13" t="s">
        <v>22</v>
      </c>
    </row>
    <row r="58" spans="1:6" ht="57" customHeight="1" x14ac:dyDescent="0.25">
      <c r="A58" s="10" t="s">
        <v>124</v>
      </c>
      <c r="B58" s="14" t="s">
        <v>125</v>
      </c>
      <c r="C58" s="12">
        <v>8494470</v>
      </c>
      <c r="D58" s="12">
        <f>C58*1.0457</f>
        <v>8882667.279000001</v>
      </c>
      <c r="E58" s="12">
        <f t="shared" si="13"/>
        <v>9288605.173650302</v>
      </c>
      <c r="F58" s="13" t="s">
        <v>126</v>
      </c>
    </row>
    <row r="59" spans="1:6" ht="63" customHeight="1" x14ac:dyDescent="0.25">
      <c r="A59" s="10" t="s">
        <v>127</v>
      </c>
      <c r="B59" s="14" t="s">
        <v>128</v>
      </c>
      <c r="C59" s="12">
        <v>94462.505631000007</v>
      </c>
      <c r="D59" s="12">
        <v>99327.324670996517</v>
      </c>
      <c r="E59" s="12">
        <f t="shared" si="13"/>
        <v>103866.58340846107</v>
      </c>
      <c r="F59" s="13" t="s">
        <v>126</v>
      </c>
    </row>
    <row r="60" spans="1:6" ht="51.75" customHeight="1" x14ac:dyDescent="0.25">
      <c r="A60" s="10" t="s">
        <v>129</v>
      </c>
      <c r="B60" s="14" t="s">
        <v>130</v>
      </c>
      <c r="C60" s="12">
        <v>53974</v>
      </c>
      <c r="D60" s="12">
        <f>C60*1.0457/2</f>
        <v>28220.305900000003</v>
      </c>
      <c r="E60" s="12">
        <f t="shared" si="13"/>
        <v>29509.973879630004</v>
      </c>
      <c r="F60" s="13" t="s">
        <v>126</v>
      </c>
    </row>
    <row r="61" spans="1:6" ht="51.75" customHeight="1" x14ac:dyDescent="0.25">
      <c r="A61" s="10" t="s">
        <v>131</v>
      </c>
      <c r="B61" s="14" t="s">
        <v>132</v>
      </c>
      <c r="C61" s="12">
        <v>8449400</v>
      </c>
      <c r="D61" s="12">
        <f t="shared" ref="D61:D66" si="14">C61*1.0457</f>
        <v>8835537.5800000001</v>
      </c>
      <c r="E61" s="12">
        <f t="shared" si="13"/>
        <v>9239321.6474060006</v>
      </c>
      <c r="F61" s="13" t="s">
        <v>126</v>
      </c>
    </row>
    <row r="62" spans="1:6" ht="53.25" customHeight="1" x14ac:dyDescent="0.25">
      <c r="A62" s="10" t="s">
        <v>133</v>
      </c>
      <c r="B62" s="14" t="s">
        <v>134</v>
      </c>
      <c r="C62" s="12">
        <v>145008100</v>
      </c>
      <c r="D62" s="12">
        <f t="shared" si="14"/>
        <v>151634970.17000002</v>
      </c>
      <c r="E62" s="12">
        <f t="shared" si="13"/>
        <v>158564688.30676904</v>
      </c>
      <c r="F62" s="13" t="s">
        <v>126</v>
      </c>
    </row>
    <row r="63" spans="1:6" ht="53.25" customHeight="1" x14ac:dyDescent="0.25">
      <c r="A63" s="10" t="s">
        <v>135</v>
      </c>
      <c r="B63" s="14" t="s">
        <v>136</v>
      </c>
      <c r="C63" s="12">
        <v>27462622</v>
      </c>
      <c r="D63" s="12">
        <f t="shared" si="14"/>
        <v>28717663.825400002</v>
      </c>
      <c r="E63" s="12">
        <f t="shared" si="13"/>
        <v>30030061.062220786</v>
      </c>
      <c r="F63" s="13" t="s">
        <v>126</v>
      </c>
    </row>
    <row r="64" spans="1:6" ht="76.5" customHeight="1" x14ac:dyDescent="0.25">
      <c r="A64" s="10" t="s">
        <v>137</v>
      </c>
      <c r="B64" s="14" t="s">
        <v>138</v>
      </c>
      <c r="C64" s="12">
        <f>28035800*1.0487</f>
        <v>29401143.460000001</v>
      </c>
      <c r="D64" s="12">
        <f t="shared" si="14"/>
        <v>30744775.716122001</v>
      </c>
      <c r="E64" s="12">
        <f>D64*1.0457</f>
        <v>32149811.966348778</v>
      </c>
      <c r="F64" s="13" t="s">
        <v>126</v>
      </c>
    </row>
    <row r="65" spans="1:8" ht="93.75" customHeight="1" x14ac:dyDescent="0.25">
      <c r="A65" s="10" t="s">
        <v>139</v>
      </c>
      <c r="B65" s="14" t="s">
        <v>140</v>
      </c>
      <c r="C65" s="12">
        <v>144215059</v>
      </c>
      <c r="D65" s="12">
        <f t="shared" si="14"/>
        <v>150805687.1963</v>
      </c>
      <c r="E65" s="12">
        <f>D65*1.0457</f>
        <v>157697507.10117093</v>
      </c>
      <c r="F65" s="13" t="s">
        <v>126</v>
      </c>
    </row>
    <row r="66" spans="1:8" ht="70.5" customHeight="1" x14ac:dyDescent="0.25">
      <c r="A66" s="10" t="s">
        <v>141</v>
      </c>
      <c r="B66" s="14" t="s">
        <v>142</v>
      </c>
      <c r="C66" s="17">
        <v>151669931</v>
      </c>
      <c r="D66" s="12">
        <f t="shared" si="14"/>
        <v>158601246.84670001</v>
      </c>
      <c r="E66" s="12">
        <f>D66*1.0457</f>
        <v>165849323.82759422</v>
      </c>
      <c r="F66" s="13" t="s">
        <v>126</v>
      </c>
    </row>
    <row r="67" spans="1:8" ht="87.75" customHeight="1" x14ac:dyDescent="0.25">
      <c r="A67" s="10" t="s">
        <v>143</v>
      </c>
      <c r="B67" s="11" t="s">
        <v>144</v>
      </c>
      <c r="C67" s="12">
        <v>115145500</v>
      </c>
      <c r="D67" s="12">
        <v>61125120</v>
      </c>
      <c r="E67" s="12">
        <v>64181380</v>
      </c>
      <c r="F67" s="13" t="s">
        <v>126</v>
      </c>
    </row>
    <row r="68" spans="1:8" ht="73.5" customHeight="1" x14ac:dyDescent="0.25">
      <c r="A68" s="10" t="s">
        <v>145</v>
      </c>
      <c r="B68" s="11" t="s">
        <v>146</v>
      </c>
      <c r="C68" s="12">
        <v>49500000</v>
      </c>
      <c r="D68" s="12">
        <v>15000000</v>
      </c>
      <c r="E68" s="12">
        <v>15000000</v>
      </c>
      <c r="F68" s="13" t="s">
        <v>126</v>
      </c>
    </row>
    <row r="69" spans="1:8" ht="101.25" customHeight="1" x14ac:dyDescent="0.25">
      <c r="A69" s="10" t="s">
        <v>147</v>
      </c>
      <c r="B69" s="11" t="s">
        <v>148</v>
      </c>
      <c r="C69" s="12">
        <v>14809258</v>
      </c>
      <c r="D69" s="12">
        <v>18000000</v>
      </c>
      <c r="E69" s="12">
        <v>18000000</v>
      </c>
      <c r="F69" s="13" t="s">
        <v>126</v>
      </c>
    </row>
    <row r="70" spans="1:8" ht="67.900000000000006" customHeight="1" x14ac:dyDescent="0.25">
      <c r="A70" s="10" t="s">
        <v>149</v>
      </c>
      <c r="B70" s="11" t="s">
        <v>150</v>
      </c>
      <c r="C70" s="12">
        <v>162000000</v>
      </c>
      <c r="D70" s="12">
        <f>C70*1.0457</f>
        <v>169403400</v>
      </c>
      <c r="E70" s="12">
        <f>D70*1.0457</f>
        <v>177145135.38000003</v>
      </c>
      <c r="F70" s="13" t="s">
        <v>126</v>
      </c>
    </row>
    <row r="71" spans="1:8" ht="138" customHeight="1" x14ac:dyDescent="0.25">
      <c r="A71" s="20" t="s">
        <v>151</v>
      </c>
      <c r="B71" s="21"/>
      <c r="C71" s="21"/>
      <c r="D71" s="21"/>
      <c r="E71" s="21"/>
      <c r="F71" s="21"/>
    </row>
    <row r="72" spans="1:8" s="2" customFormat="1" ht="13.5" customHeight="1" x14ac:dyDescent="0.25">
      <c r="A72" s="19" t="s">
        <v>152</v>
      </c>
      <c r="C72" s="3"/>
      <c r="D72" s="3"/>
      <c r="E72" s="3"/>
      <c r="F72" s="6"/>
      <c r="G72" s="3"/>
      <c r="H72" s="3"/>
    </row>
    <row r="76" spans="1:8" x14ac:dyDescent="0.25">
      <c r="F76" s="22"/>
    </row>
    <row r="77" spans="1:8" x14ac:dyDescent="0.25">
      <c r="F77" s="22"/>
    </row>
  </sheetData>
  <mergeCells count="9">
    <mergeCell ref="A71:F71"/>
    <mergeCell ref="F76:F77"/>
    <mergeCell ref="A7:F7"/>
    <mergeCell ref="A8:F8"/>
    <mergeCell ref="A9:F9"/>
    <mergeCell ref="A11:A12"/>
    <mergeCell ref="B11:B12"/>
    <mergeCell ref="C11:E11"/>
    <mergeCell ref="F11:F12"/>
  </mergeCells>
  <pageMargins left="0.59055118110236227" right="0.59055118110236227" top="1.1811023622047245" bottom="0.59055118110236227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НЗ 2024-2026 ГКУ ЖА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lyp</dc:creator>
  <cp:lastModifiedBy>Сабитова Любовь Геннадьевна</cp:lastModifiedBy>
  <dcterms:created xsi:type="dcterms:W3CDTF">2023-06-08T13:52:08Z</dcterms:created>
  <dcterms:modified xsi:type="dcterms:W3CDTF">2023-06-15T14:13:29Z</dcterms:modified>
</cp:coreProperties>
</file>