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30" firstSheet="2" activeTab="2"/>
  </bookViews>
  <sheets>
    <sheet name="Расчет цены на 2018 год" sheetId="5" r:id="rId1"/>
    <sheet name="Расчет цены на 2019 год" sheetId="4" r:id="rId2"/>
    <sheet name="18-19" sheetId="6" r:id="rId3"/>
  </sheets>
  <calcPr calcId="145621" fullPrecision="0"/>
</workbook>
</file>

<file path=xl/calcChain.xml><?xml version="1.0" encoding="utf-8"?>
<calcChain xmlns="http://schemas.openxmlformats.org/spreadsheetml/2006/main">
  <c r="N10" i="6" l="1"/>
  <c r="O10" i="6"/>
  <c r="M10" i="6"/>
  <c r="O8" i="6"/>
  <c r="O9" i="6"/>
  <c r="O7" i="6"/>
  <c r="N8" i="6"/>
  <c r="N9" i="6"/>
  <c r="N7" i="6"/>
  <c r="J8" i="6" l="1"/>
  <c r="J7" i="6"/>
  <c r="M7" i="6" s="1"/>
  <c r="K8" i="6" l="1"/>
  <c r="M8" i="6"/>
  <c r="L8" i="6" l="1"/>
  <c r="K7" i="6" l="1"/>
  <c r="G12" i="5"/>
  <c r="G11" i="5"/>
  <c r="G10" i="5"/>
  <c r="G13" i="5" s="1"/>
  <c r="J13" i="5" s="1"/>
  <c r="G10" i="4"/>
  <c r="G11" i="4" s="1"/>
  <c r="L7" i="6" l="1"/>
</calcChain>
</file>

<file path=xl/sharedStrings.xml><?xml version="1.0" encoding="utf-8"?>
<sst xmlns="http://schemas.openxmlformats.org/spreadsheetml/2006/main" count="64" uniqueCount="44">
  <si>
    <t>№ п/п</t>
  </si>
  <si>
    <t>Ед. изм.</t>
  </si>
  <si>
    <t>ИТОГО, тыс.руб.:</t>
  </si>
  <si>
    <t>Наименование услуг</t>
  </si>
  <si>
    <t>Кол-во
услуг</t>
  </si>
  <si>
    <t>Кол-во меся-цев</t>
  </si>
  <si>
    <t>Группа компания ГРАНД</t>
  </si>
  <si>
    <t>усл.ед.</t>
  </si>
  <si>
    <t>единораз.</t>
  </si>
  <si>
    <t>Расчет стоимости оказания услуг по по техническому обслуживанию и обновлению баз
программного продукта для строительных сметных расчетов «Гранд-Смета»
для нужд Санкт-Петербургского государственного казенного учреждения
"Фонд капитального строительства и реконструкции" на 2019 год</t>
  </si>
  <si>
    <t>*Примечание: услуги п.п. 1-3 НДС не облагаются</t>
  </si>
  <si>
    <t>Стоимость услуг*,
без НДС</t>
  </si>
  <si>
    <t>Предложения от поставщиков услуг
по цене за единицу услуг*,
без НДС</t>
  </si>
  <si>
    <t>простая неисключительная лицензмя на право использования</t>
  </si>
  <si>
    <t>бд дополнения</t>
  </si>
  <si>
    <t xml:space="preserve">Актуализация Базы данных "Территориальная сметно-нормативная база Санкт-Петербурга «ГОСЭТАЛОН 2012 редакции 2014 года», СПб ГБУ "ЦМЭЦ </t>
  </si>
  <si>
    <t>Расчет стоимости оказания услуг по передачи простых неисключительных лицензий и актуализации баз
программного продукта для строительных сметных расчетов «Гранд-Смета»
для нужд Санкт-Петербургского государственного казенного учреждения
"Фонд капитального строительства и реконструкции" на 2018-2019 год</t>
  </si>
  <si>
    <t>Актуализация Базы данных  "Территориальная сметно-нормативная база Санкт-Петербурга «ГОСЭТАЛОН 2012 редакции 2014 года», СПб ГБУ "ЦМЭЦ (актуализация, с Доп. от 01.11.2018 г., Одно рабочее место, единовременно)</t>
  </si>
  <si>
    <t>Простая (неисключительная) лицензия на право использования Базы данных "Индексы к ТСНБ «ГОСЭТАЛОН 2012»", включающей Индексы перевода сметной стоимости строительства объектов городского хозяйства и ТССЦ на материалы изделия и конструкции, применяемые в строительстве, разрабатываемые СПб ГБУ "ЦМЭЦ" за 1 календарный месяц для 1 рабочего места</t>
  </si>
  <si>
    <t>Простая (неисключительная) лицензия на право использования Базы данных "Индексы пересчета в различный уровень цен и текущие цены на всю или часть данных ТСНБ «ГОСЭТАЛОН 1.1» "СПб ГБУ "ЦМЭЦ" за 1 календарный месяц для 1 рабочего места</t>
  </si>
  <si>
    <t>Наименование услуги</t>
  </si>
  <si>
    <t>Коммерческие предложения за единицу услуги (руб.)</t>
  </si>
  <si>
    <t>Однородность совокупности значений выявленных цен, используемых в расчете ЦКЕП</t>
  </si>
  <si>
    <t>Среднее квадратичное отклонение,              ц -средняя арифметическая цена за единицу</t>
  </si>
  <si>
    <r>
      <t xml:space="preserve">Коэффициент вариации цен V (%)  </t>
    </r>
    <r>
      <rPr>
        <i/>
        <sz val="11"/>
        <color indexed="8"/>
        <rFont val="Times New Roman"/>
        <family val="1"/>
        <charset val="204"/>
      </rPr>
      <t xml:space="preserve">  (не должен превышать 33%)</t>
    </r>
  </si>
  <si>
    <t>ИТОГО, руб.: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</si>
  <si>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</si>
  <si>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</si>
  <si>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</si>
  <si>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Обеспечение организации дежурного пункта видеомониторинга</t>
  </si>
  <si>
    <t>Начальник Управления 
организационно-аналитического обеспечения
Комитета по строительству</t>
  </si>
  <si>
    <t>Е.И.Тучкин</t>
  </si>
  <si>
    <t>Средняя цена за единицу*</t>
  </si>
  <si>
    <t>Обеспечение видеомониторинга объекта строительства</t>
  </si>
  <si>
    <t xml:space="preserve">Количество месяцев </t>
  </si>
  <si>
    <t>Количество камер</t>
  </si>
  <si>
    <t>-</t>
  </si>
  <si>
    <t>руб.</t>
  </si>
  <si>
    <t>Оказание услуг, обеспечивающих предоставление сервиса видеоконференцсвязи, 
и обеспечения совещаний для нужд Комитета по строительству</t>
  </si>
  <si>
    <t>Приложение к пояснительной записке к проекту приказа 
Комитета по строительству «О внесении изменений 
в распоряжение Комитета по строительству 
от 30.06.2020 № 49-р»</t>
  </si>
  <si>
    <t>Стоимость услуг
на 2022 г.
(с учетом ИПЦ 
на 2022 год = 104,0)</t>
  </si>
  <si>
    <t>Стоимость услуг 
на 2023 г.
(с учетом ИПЦ 
на 2023 год = 104,0)</t>
  </si>
  <si>
    <t>Стоимость услуг 
на 2021 г.</t>
  </si>
  <si>
    <t>Расчет и обоснование нормативных затрат 
на обеспечение функций Комитета по строительству 
в части услуг по видеомониторингу объектов строительства и предоставлению сервиса видеоконференцсвязи и обеспечения совещаний 
для нужд Комитета по строительству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</si>
</sst>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5" fillId="0" borderId="0">
      <alignment horizontal="center" vertical="center"/>
    </xf>
    <xf numFmtId="0" fontId="12" fillId="0" borderId="0">
      <alignment horizontal="right" vertical="center"/>
    </xf>
    <xf numFmtId="0" fontId="17" fillId="2" borderId="0">
      <alignment horizontal="right" vertical="center"/>
    </xf>
    <xf numFmtId="0" fontId="9" fillId="2" borderId="0">
      <alignment horizontal="left" vertical="center"/>
    </xf>
    <xf numFmtId="0" fontId="14" fillId="3" borderId="0">
      <alignment horizontal="right" vertical="center"/>
    </xf>
    <xf numFmtId="0" fontId="12" fillId="0" borderId="0">
      <alignment horizontal="center" vertical="center"/>
    </xf>
    <xf numFmtId="0" fontId="12" fillId="0" borderId="0">
      <alignment horizontal="left" vertical="center"/>
    </xf>
    <xf numFmtId="0" fontId="12" fillId="0" borderId="0">
      <alignment horizontal="right" vertical="center"/>
    </xf>
    <xf numFmtId="0" fontId="12" fillId="0" borderId="0">
      <alignment horizontal="right" vertical="center"/>
    </xf>
    <xf numFmtId="0" fontId="5" fillId="0" borderId="0"/>
    <xf numFmtId="0" fontId="3" fillId="0" borderId="0"/>
    <xf numFmtId="0" fontId="3" fillId="0" borderId="0"/>
    <xf numFmtId="0" fontId="28" fillId="4" borderId="0" applyNumberFormat="0" applyBorder="0" applyAlignment="0" applyProtection="0"/>
    <xf numFmtId="0" fontId="2" fillId="0" borderId="0"/>
    <xf numFmtId="0" fontId="28" fillId="4" borderId="0" applyNumberFormat="0" applyBorder="0" applyAlignment="0" applyProtection="0"/>
    <xf numFmtId="0" fontId="1" fillId="0" borderId="0"/>
  </cellStyleXfs>
  <cellXfs count="86">
    <xf numFmtId="0" fontId="0" fillId="0" borderId="0" xfId="0"/>
    <xf numFmtId="0" fontId="5" fillId="0" borderId="0" xfId="10" applyAlignment="1">
      <alignment horizontal="left" vertical="top" wrapText="1"/>
    </xf>
    <xf numFmtId="0" fontId="8" fillId="0" borderId="0" xfId="10" applyFont="1" applyAlignment="1">
      <alignment horizontal="left" vertical="top" wrapText="1"/>
    </xf>
    <xf numFmtId="0" fontId="8" fillId="0" borderId="0" xfId="10" applyFont="1" applyBorder="1" applyAlignment="1">
      <alignment horizontal="left" vertical="top" wrapText="1"/>
    </xf>
    <xf numFmtId="0" fontId="6" fillId="0" borderId="0" xfId="10" applyFont="1" applyFill="1" applyAlignment="1">
      <alignment horizontal="left" vertical="top" wrapText="1"/>
    </xf>
    <xf numFmtId="0" fontId="7" fillId="0" borderId="0" xfId="10" applyFont="1" applyFill="1" applyAlignment="1">
      <alignment horizontal="left" vertical="top" wrapText="1"/>
    </xf>
    <xf numFmtId="0" fontId="10" fillId="0" borderId="0" xfId="10" applyFont="1" applyFill="1" applyAlignment="1">
      <alignment horizontal="center" vertical="top" wrapText="1"/>
    </xf>
    <xf numFmtId="0" fontId="3" fillId="0" borderId="0" xfId="12" applyAlignment="1">
      <alignment horizontal="left" vertical="top" wrapText="1"/>
    </xf>
    <xf numFmtId="0" fontId="16" fillId="0" borderId="0" xfId="10" applyFont="1" applyFill="1" applyAlignment="1">
      <alignment horizontal="left" vertical="top" wrapText="1"/>
    </xf>
    <xf numFmtId="0" fontId="11" fillId="0" borderId="0" xfId="12" applyFont="1" applyBorder="1" applyAlignment="1">
      <alignment horizontal="center" vertical="top" wrapText="1"/>
    </xf>
    <xf numFmtId="0" fontId="8" fillId="0" borderId="0" xfId="10" applyFont="1" applyFill="1" applyAlignment="1">
      <alignment horizontal="left" vertical="top" wrapText="1"/>
    </xf>
    <xf numFmtId="4" fontId="10" fillId="0" borderId="0" xfId="12" applyNumberFormat="1" applyFont="1" applyBorder="1" applyAlignment="1">
      <alignment horizontal="left" vertical="top" wrapText="1"/>
    </xf>
    <xf numFmtId="0" fontId="3" fillId="0" borderId="0" xfId="12" applyBorder="1" applyAlignment="1">
      <alignment horizontal="left" vertical="top" wrapText="1"/>
    </xf>
    <xf numFmtId="0" fontId="10" fillId="0" borderId="0" xfId="10" applyFont="1" applyAlignment="1">
      <alignment horizontal="left" vertical="top" wrapText="1"/>
    </xf>
    <xf numFmtId="0" fontId="18" fillId="0" borderId="0" xfId="10" applyFont="1" applyFill="1" applyAlignment="1">
      <alignment horizontal="left" vertical="top" wrapText="1"/>
    </xf>
    <xf numFmtId="0" fontId="22" fillId="0" borderId="0" xfId="10" applyFont="1" applyFill="1" applyAlignment="1">
      <alignment horizontal="left" vertical="top" wrapText="1"/>
    </xf>
    <xf numFmtId="0" fontId="21" fillId="0" borderId="0" xfId="10" applyFont="1" applyFill="1" applyAlignment="1">
      <alignment horizontal="left" vertical="top" wrapText="1"/>
    </xf>
    <xf numFmtId="0" fontId="23" fillId="0" borderId="0" xfId="10" applyFont="1" applyFill="1" applyAlignment="1">
      <alignment horizontal="left" vertical="top" wrapText="1"/>
    </xf>
    <xf numFmtId="0" fontId="10" fillId="0" borderId="0" xfId="10" applyFont="1" applyFill="1" applyBorder="1" applyAlignment="1">
      <alignment horizontal="center" vertical="top" wrapText="1"/>
    </xf>
    <xf numFmtId="0" fontId="4" fillId="0" borderId="0" xfId="12" applyFont="1" applyAlignment="1">
      <alignment horizontal="left" wrapText="1"/>
    </xf>
    <xf numFmtId="0" fontId="8" fillId="0" borderId="0" xfId="10" applyFont="1" applyFill="1" applyBorder="1" applyAlignment="1">
      <alignment horizontal="left" vertical="top" wrapText="1"/>
    </xf>
    <xf numFmtId="2" fontId="4" fillId="0" borderId="0" xfId="6" applyNumberFormat="1" applyFont="1" applyFill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top" wrapText="1"/>
    </xf>
    <xf numFmtId="0" fontId="13" fillId="0" borderId="1" xfId="10" applyFont="1" applyBorder="1" applyAlignment="1">
      <alignment horizontal="center" vertical="top" wrapText="1"/>
    </xf>
    <xf numFmtId="0" fontId="7" fillId="0" borderId="2" xfId="10" applyFont="1" applyBorder="1" applyAlignment="1">
      <alignment horizontal="center" vertical="top" wrapText="1"/>
    </xf>
    <xf numFmtId="0" fontId="4" fillId="0" borderId="1" xfId="12" applyFont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 wrapText="1"/>
    </xf>
    <xf numFmtId="4" fontId="19" fillId="2" borderId="1" xfId="4" applyNumberFormat="1" applyFont="1" applyBorder="1" applyAlignment="1">
      <alignment horizontal="center" vertical="center" wrapText="1"/>
    </xf>
    <xf numFmtId="4" fontId="19" fillId="3" borderId="1" xfId="5" applyNumberFormat="1" applyFont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top" wrapText="1"/>
    </xf>
    <xf numFmtId="0" fontId="19" fillId="0" borderId="2" xfId="6" quotePrefix="1" applyFont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left" vertical="top" wrapText="1"/>
    </xf>
    <xf numFmtId="0" fontId="4" fillId="0" borderId="0" xfId="12" applyFont="1" applyAlignment="1">
      <alignment wrapText="1"/>
    </xf>
    <xf numFmtId="4" fontId="18" fillId="0" borderId="4" xfId="12" applyNumberFormat="1" applyFont="1" applyBorder="1" applyAlignment="1">
      <alignment vertical="top" wrapText="1"/>
    </xf>
    <xf numFmtId="0" fontId="28" fillId="4" borderId="1" xfId="13" applyBorder="1" applyAlignment="1">
      <alignment horizontal="left" vertical="top" wrapText="1"/>
    </xf>
    <xf numFmtId="4" fontId="24" fillId="0" borderId="4" xfId="0" applyNumberFormat="1" applyFont="1" applyBorder="1"/>
    <xf numFmtId="0" fontId="27" fillId="0" borderId="0" xfId="12" applyFont="1" applyAlignment="1">
      <alignment wrapText="1"/>
    </xf>
    <xf numFmtId="0" fontId="3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25" fillId="0" borderId="1" xfId="12" applyNumberFormat="1" applyFont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4" fontId="25" fillId="6" borderId="1" xfId="4" applyNumberFormat="1" applyFont="1" applyFill="1" applyBorder="1" applyAlignment="1">
      <alignment horizontal="center" vertical="center"/>
    </xf>
    <xf numFmtId="4" fontId="31" fillId="0" borderId="1" xfId="12" applyNumberFormat="1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6" fillId="5" borderId="1" xfId="11" quotePrefix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12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18" fillId="0" borderId="0" xfId="12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5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4" fontId="18" fillId="0" borderId="6" xfId="12" applyNumberFormat="1" applyFont="1" applyBorder="1" applyAlignment="1">
      <alignment horizontal="center" vertical="top" wrapText="1"/>
    </xf>
    <xf numFmtId="4" fontId="18" fillId="0" borderId="7" xfId="12" applyNumberFormat="1" applyFont="1" applyBorder="1" applyAlignment="1">
      <alignment horizontal="center" vertical="top" wrapText="1"/>
    </xf>
    <xf numFmtId="4" fontId="10" fillId="0" borderId="0" xfId="12" applyNumberFormat="1" applyFont="1" applyBorder="1" applyAlignment="1">
      <alignment horizontal="center" vertical="top" wrapText="1"/>
    </xf>
    <xf numFmtId="0" fontId="13" fillId="0" borderId="0" xfId="12" applyFont="1" applyBorder="1" applyAlignment="1">
      <alignment horizontal="center" wrapText="1"/>
    </xf>
    <xf numFmtId="0" fontId="4" fillId="0" borderId="8" xfId="6" quotePrefix="1" applyFont="1" applyFill="1" applyBorder="1" applyAlignment="1">
      <alignment horizontal="center" vertical="center" wrapText="1"/>
    </xf>
    <xf numFmtId="0" fontId="21" fillId="0" borderId="2" xfId="10" applyFont="1" applyBorder="1" applyAlignment="1">
      <alignment horizontal="center" vertical="center" wrapText="1"/>
    </xf>
    <xf numFmtId="0" fontId="4" fillId="0" borderId="3" xfId="6" quotePrefix="1" applyFont="1" applyFill="1" applyBorder="1" applyAlignment="1">
      <alignment horizontal="center" vertical="center" wrapText="1"/>
    </xf>
    <xf numFmtId="0" fontId="21" fillId="0" borderId="1" xfId="10" applyFont="1" applyBorder="1" applyAlignment="1">
      <alignment horizontal="center" vertical="center" wrapText="1"/>
    </xf>
    <xf numFmtId="0" fontId="18" fillId="0" borderId="1" xfId="10" applyFont="1" applyBorder="1" applyAlignment="1">
      <alignment horizontal="center" vertical="center" wrapText="1"/>
    </xf>
    <xf numFmtId="0" fontId="4" fillId="0" borderId="5" xfId="6" quotePrefix="1" applyFont="1" applyFill="1" applyBorder="1" applyAlignment="1">
      <alignment horizontal="center" vertical="center" wrapText="1"/>
    </xf>
    <xf numFmtId="0" fontId="4" fillId="0" borderId="9" xfId="6" quotePrefix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0" fontId="4" fillId="0" borderId="0" xfId="12" applyFont="1" applyAlignment="1">
      <alignment horizontal="left" wrapText="1"/>
    </xf>
    <xf numFmtId="0" fontId="20" fillId="0" borderId="0" xfId="12" applyFont="1" applyBorder="1" applyAlignment="1">
      <alignment horizontal="center" wrapText="1"/>
    </xf>
    <xf numFmtId="0" fontId="18" fillId="0" borderId="12" xfId="12" applyFont="1" applyBorder="1" applyAlignment="1">
      <alignment horizontal="right" wrapText="1"/>
    </xf>
    <xf numFmtId="0" fontId="18" fillId="0" borderId="0" xfId="12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19" fillId="0" borderId="1" xfId="12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31" fillId="0" borderId="1" xfId="12" applyFont="1" applyBorder="1" applyAlignment="1">
      <alignment horizontal="right" vertical="top"/>
    </xf>
    <xf numFmtId="0" fontId="25" fillId="0" borderId="1" xfId="12" applyFont="1" applyBorder="1" applyAlignment="1">
      <alignment horizontal="center" vertical="center" wrapText="1"/>
    </xf>
    <xf numFmtId="0" fontId="25" fillId="0" borderId="10" xfId="12" applyFont="1" applyBorder="1" applyAlignment="1">
      <alignment horizontal="center" vertical="center" textRotation="90" wrapText="1"/>
    </xf>
    <xf numFmtId="0" fontId="25" fillId="0" borderId="9" xfId="12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29" fillId="0" borderId="11" xfId="12" applyFont="1" applyBorder="1" applyAlignment="1">
      <alignment horizontal="right"/>
    </xf>
  </cellXfs>
  <cellStyles count="17">
    <cellStyle name="S15" xfId="1"/>
    <cellStyle name="S18" xfId="2"/>
    <cellStyle name="S20" xfId="3"/>
    <cellStyle name="S23" xfId="4"/>
    <cellStyle name="S24" xfId="5"/>
    <cellStyle name="S4" xfId="6"/>
    <cellStyle name="S5" xfId="7"/>
    <cellStyle name="S6" xfId="8"/>
    <cellStyle name="S7" xfId="9"/>
    <cellStyle name="Обычный" xfId="0" builtinId="0"/>
    <cellStyle name="Обычный 2" xfId="10"/>
    <cellStyle name="Обычный 3" xfId="14"/>
    <cellStyle name="Обычный 3 2" xfId="16"/>
    <cellStyle name="Обычный 5" xfId="11"/>
    <cellStyle name="Обычный_Расчет цены контракта i квартал 2011_РНМЦ контракта - Бумага офисная (II квартал 2011)" xfId="12"/>
    <cellStyle name="Хороший" xfId="13" builtinId="26"/>
    <cellStyle name="Хороши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4</xdr:row>
      <xdr:rowOff>1162050</xdr:rowOff>
    </xdr:from>
    <xdr:to>
      <xdr:col>11</xdr:col>
      <xdr:colOff>1123950</xdr:colOff>
      <xdr:row>4</xdr:row>
      <xdr:rowOff>1609725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3438525"/>
          <a:ext cx="10668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1028700</xdr:colOff>
      <xdr:row>4</xdr:row>
      <xdr:rowOff>762000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200400"/>
          <a:ext cx="1009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1181100</xdr:rowOff>
    </xdr:from>
    <xdr:to>
      <xdr:col>10</xdr:col>
      <xdr:colOff>1000125</xdr:colOff>
      <xdr:row>4</xdr:row>
      <xdr:rowOff>1609725</xdr:rowOff>
    </xdr:to>
    <xdr:pic>
      <xdr:nvPicPr>
        <xdr:cNvPr id="1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457575"/>
          <a:ext cx="9810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E10" sqref="E10"/>
    </sheetView>
  </sheetViews>
  <sheetFormatPr defaultRowHeight="15" x14ac:dyDescent="0.25"/>
  <cols>
    <col min="1" max="1" width="4.7109375" customWidth="1"/>
    <col min="2" max="2" width="58.42578125" customWidth="1"/>
    <col min="3" max="3" width="10.42578125" customWidth="1"/>
    <col min="4" max="4" width="9.28515625" customWidth="1"/>
    <col min="5" max="5" width="14.5703125" customWidth="1"/>
    <col min="6" max="6" width="17.5703125" customWidth="1"/>
    <col min="7" max="7" width="20.28515625" customWidth="1"/>
    <col min="8" max="8" width="5.140625" customWidth="1"/>
    <col min="10" max="10" width="11" bestFit="1" customWidth="1"/>
  </cols>
  <sheetData>
    <row r="1" spans="1:10" x14ac:dyDescent="0.25">
      <c r="A1" s="61" t="s">
        <v>16</v>
      </c>
      <c r="B1" s="61"/>
      <c r="C1" s="61"/>
      <c r="D1" s="61"/>
      <c r="E1" s="61"/>
      <c r="F1" s="61"/>
      <c r="G1" s="61"/>
    </row>
    <row r="2" spans="1:10" x14ac:dyDescent="0.25">
      <c r="A2" s="61"/>
      <c r="B2" s="61"/>
      <c r="C2" s="61"/>
      <c r="D2" s="61"/>
      <c r="E2" s="61"/>
      <c r="F2" s="61"/>
      <c r="G2" s="61"/>
    </row>
    <row r="3" spans="1:10" x14ac:dyDescent="0.25">
      <c r="A3" s="61"/>
      <c r="B3" s="61"/>
      <c r="C3" s="61"/>
      <c r="D3" s="61"/>
      <c r="E3" s="61"/>
      <c r="F3" s="61"/>
      <c r="G3" s="61"/>
    </row>
    <row r="4" spans="1:10" ht="18.75" customHeight="1" x14ac:dyDescent="0.25">
      <c r="A4" s="61"/>
      <c r="B4" s="61"/>
      <c r="C4" s="61"/>
      <c r="D4" s="61"/>
      <c r="E4" s="61"/>
      <c r="F4" s="61"/>
      <c r="G4" s="61"/>
    </row>
    <row r="5" spans="1:10" ht="12.75" customHeight="1" x14ac:dyDescent="0.25">
      <c r="A5" s="9"/>
      <c r="B5" s="9"/>
      <c r="C5" s="9"/>
      <c r="D5" s="9"/>
      <c r="E5" s="9"/>
      <c r="F5" s="9"/>
      <c r="G5" s="9"/>
    </row>
    <row r="6" spans="1:10" ht="9.75" customHeight="1" thickBot="1" x14ac:dyDescent="0.3">
      <c r="A6" s="3"/>
      <c r="B6" s="4"/>
      <c r="C6" s="2"/>
      <c r="D6" s="5"/>
      <c r="E6" s="5"/>
      <c r="F6" s="10"/>
      <c r="G6" s="10"/>
    </row>
    <row r="7" spans="1:10" ht="96" customHeight="1" x14ac:dyDescent="0.25">
      <c r="A7" s="62" t="s">
        <v>0</v>
      </c>
      <c r="B7" s="64" t="s">
        <v>3</v>
      </c>
      <c r="C7" s="64" t="s">
        <v>1</v>
      </c>
      <c r="D7" s="64" t="s">
        <v>4</v>
      </c>
      <c r="E7" s="67" t="s">
        <v>5</v>
      </c>
      <c r="F7" s="29" t="s">
        <v>12</v>
      </c>
      <c r="G7" s="69" t="s">
        <v>11</v>
      </c>
    </row>
    <row r="8" spans="1:10" ht="54.75" customHeight="1" x14ac:dyDescent="0.25">
      <c r="A8" s="63"/>
      <c r="B8" s="65"/>
      <c r="C8" s="65"/>
      <c r="D8" s="66"/>
      <c r="E8" s="68"/>
      <c r="F8" s="25" t="s">
        <v>6</v>
      </c>
      <c r="G8" s="70"/>
    </row>
    <row r="9" spans="1:10" x14ac:dyDescent="0.25">
      <c r="A9" s="24">
        <v>1</v>
      </c>
      <c r="B9" s="23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</row>
    <row r="10" spans="1:10" ht="86.25" customHeight="1" x14ac:dyDescent="0.25">
      <c r="A10" s="30">
        <v>1</v>
      </c>
      <c r="B10" s="31" t="s">
        <v>17</v>
      </c>
      <c r="C10" s="26" t="s">
        <v>7</v>
      </c>
      <c r="D10" s="26">
        <v>22</v>
      </c>
      <c r="E10" s="26" t="s">
        <v>8</v>
      </c>
      <c r="F10" s="27">
        <v>3000</v>
      </c>
      <c r="G10" s="28">
        <f>F10*D10</f>
        <v>66000</v>
      </c>
    </row>
    <row r="11" spans="1:10" ht="115.5" customHeight="1" x14ac:dyDescent="0.25">
      <c r="A11" s="30">
        <v>2</v>
      </c>
      <c r="B11" s="31" t="s">
        <v>18</v>
      </c>
      <c r="C11" s="26" t="s">
        <v>7</v>
      </c>
      <c r="D11" s="26">
        <v>22</v>
      </c>
      <c r="E11" s="26">
        <v>12</v>
      </c>
      <c r="F11" s="27">
        <v>2500</v>
      </c>
      <c r="G11" s="28">
        <f>F11*E11*D11</f>
        <v>660000</v>
      </c>
    </row>
    <row r="12" spans="1:10" ht="85.5" customHeight="1" thickBot="1" x14ac:dyDescent="0.3">
      <c r="A12" s="30">
        <v>3</v>
      </c>
      <c r="B12" s="31" t="s">
        <v>19</v>
      </c>
      <c r="C12" s="26" t="s">
        <v>7</v>
      </c>
      <c r="D12" s="26">
        <v>22</v>
      </c>
      <c r="E12" s="26">
        <v>12</v>
      </c>
      <c r="F12" s="27">
        <v>600</v>
      </c>
      <c r="G12" s="28">
        <f>F12*E12*D12</f>
        <v>158400</v>
      </c>
      <c r="I12">
        <v>2016</v>
      </c>
    </row>
    <row r="13" spans="1:10" ht="16.5" thickBot="1" x14ac:dyDescent="0.3">
      <c r="A13" s="58" t="s">
        <v>2</v>
      </c>
      <c r="B13" s="59"/>
      <c r="C13" s="59"/>
      <c r="D13" s="59"/>
      <c r="E13" s="59"/>
      <c r="F13" s="59"/>
      <c r="G13" s="33">
        <f>SUM(G10:G12)</f>
        <v>884400</v>
      </c>
      <c r="I13">
        <v>72600</v>
      </c>
      <c r="J13" s="35">
        <f>G13+I13</f>
        <v>957000</v>
      </c>
    </row>
    <row r="14" spans="1:10" x14ac:dyDescent="0.25">
      <c r="A14" s="11"/>
      <c r="B14" s="11"/>
      <c r="C14" s="11"/>
      <c r="D14" s="11"/>
      <c r="E14" s="11"/>
      <c r="F14" s="11"/>
      <c r="G14" s="11"/>
    </row>
    <row r="15" spans="1:10" x14ac:dyDescent="0.25">
      <c r="A15" s="60" t="s">
        <v>10</v>
      </c>
      <c r="B15" s="60"/>
      <c r="C15" s="60"/>
      <c r="D15" s="60"/>
      <c r="E15" s="60"/>
      <c r="F15" s="60"/>
      <c r="G15" s="60"/>
    </row>
    <row r="17" spans="2:2" x14ac:dyDescent="0.25">
      <c r="B17" t="s">
        <v>14</v>
      </c>
    </row>
    <row r="18" spans="2:2" x14ac:dyDescent="0.25">
      <c r="B18" t="s">
        <v>13</v>
      </c>
    </row>
  </sheetData>
  <mergeCells count="9">
    <mergeCell ref="A13:F13"/>
    <mergeCell ref="A15:G15"/>
    <mergeCell ref="A1:G4"/>
    <mergeCell ref="A7:A8"/>
    <mergeCell ref="B7:B8"/>
    <mergeCell ref="C7:C8"/>
    <mergeCell ref="D7:D8"/>
    <mergeCell ref="E7:E8"/>
    <mergeCell ref="G7:G8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zoomScale="85" zoomScaleNormal="85" workbookViewId="0">
      <selection activeCell="B10" sqref="B10"/>
    </sheetView>
  </sheetViews>
  <sheetFormatPr defaultColWidth="9.140625" defaultRowHeight="15" x14ac:dyDescent="0.25"/>
  <cols>
    <col min="1" max="1" width="4.85546875" style="2" customWidth="1"/>
    <col min="2" max="2" width="67.42578125" style="4" customWidth="1"/>
    <col min="3" max="3" width="8" style="8" customWidth="1"/>
    <col min="4" max="4" width="8.42578125" style="5" customWidth="1"/>
    <col min="5" max="5" width="11.28515625" style="5" customWidth="1"/>
    <col min="6" max="6" width="25.28515625" style="10" customWidth="1"/>
    <col min="7" max="7" width="22.28515625" style="10" customWidth="1"/>
    <col min="8" max="8" width="15.42578125" style="2" customWidth="1"/>
    <col min="9" max="9" width="9.140625" style="2" customWidth="1"/>
    <col min="10" max="10" width="17.140625" style="2" customWidth="1"/>
    <col min="11" max="12" width="9.140625" style="2" customWidth="1"/>
    <col min="13" max="13" width="9.5703125" style="2" bestFit="1" customWidth="1"/>
    <col min="14" max="16384" width="9.140625" style="2"/>
  </cols>
  <sheetData>
    <row r="1" spans="1:14" s="1" customFormat="1" ht="15" customHeight="1" x14ac:dyDescent="0.25">
      <c r="A1" s="72" t="s">
        <v>9</v>
      </c>
      <c r="B1" s="72"/>
      <c r="C1" s="72"/>
      <c r="D1" s="72"/>
      <c r="E1" s="72"/>
      <c r="F1" s="72"/>
      <c r="G1" s="72"/>
    </row>
    <row r="2" spans="1:14" s="1" customFormat="1" ht="15" customHeight="1" x14ac:dyDescent="0.25">
      <c r="A2" s="72"/>
      <c r="B2" s="72"/>
      <c r="C2" s="72"/>
      <c r="D2" s="72"/>
      <c r="E2" s="72"/>
      <c r="F2" s="72"/>
      <c r="G2" s="72"/>
    </row>
    <row r="3" spans="1:14" s="1" customFormat="1" ht="15" customHeight="1" x14ac:dyDescent="0.25">
      <c r="A3" s="72"/>
      <c r="B3" s="72"/>
      <c r="C3" s="72"/>
      <c r="D3" s="72"/>
      <c r="E3" s="72"/>
      <c r="F3" s="72"/>
      <c r="G3" s="72"/>
    </row>
    <row r="4" spans="1:14" ht="34.5" customHeight="1" x14ac:dyDescent="0.25">
      <c r="A4" s="72"/>
      <c r="B4" s="72"/>
      <c r="C4" s="72"/>
      <c r="D4" s="72"/>
      <c r="E4" s="72"/>
      <c r="F4" s="72"/>
      <c r="G4" s="72"/>
    </row>
    <row r="5" spans="1:14" ht="15.75" x14ac:dyDescent="0.25">
      <c r="A5" s="9"/>
      <c r="B5" s="9"/>
      <c r="C5" s="9"/>
      <c r="D5" s="9"/>
      <c r="E5" s="9"/>
      <c r="F5" s="9"/>
      <c r="G5" s="9"/>
    </row>
    <row r="6" spans="1:14" ht="15.75" thickBot="1" x14ac:dyDescent="0.3">
      <c r="A6" s="3"/>
      <c r="C6" s="2"/>
    </row>
    <row r="7" spans="1:14" s="10" customFormat="1" ht="78.75" customHeight="1" x14ac:dyDescent="0.25">
      <c r="A7" s="62" t="s">
        <v>0</v>
      </c>
      <c r="B7" s="64" t="s">
        <v>3</v>
      </c>
      <c r="C7" s="64" t="s">
        <v>1</v>
      </c>
      <c r="D7" s="64" t="s">
        <v>4</v>
      </c>
      <c r="E7" s="67" t="s">
        <v>5</v>
      </c>
      <c r="F7" s="29" t="s">
        <v>12</v>
      </c>
      <c r="G7" s="69" t="s">
        <v>11</v>
      </c>
      <c r="J7" s="20"/>
      <c r="K7" s="20"/>
      <c r="L7" s="20"/>
    </row>
    <row r="8" spans="1:14" s="10" customFormat="1" ht="31.5" x14ac:dyDescent="0.25">
      <c r="A8" s="63"/>
      <c r="B8" s="65"/>
      <c r="C8" s="65"/>
      <c r="D8" s="66"/>
      <c r="E8" s="68"/>
      <c r="F8" s="25" t="s">
        <v>6</v>
      </c>
      <c r="G8" s="70"/>
      <c r="J8" s="20"/>
      <c r="K8" s="21"/>
      <c r="L8" s="20"/>
    </row>
    <row r="9" spans="1:14" s="6" customFormat="1" ht="14.25" x14ac:dyDescent="0.25">
      <c r="A9" s="24">
        <v>1</v>
      </c>
      <c r="B9" s="23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18"/>
    </row>
    <row r="10" spans="1:14" s="6" customFormat="1" ht="65.25" customHeight="1" thickBot="1" x14ac:dyDescent="0.3">
      <c r="A10" s="30">
        <v>1</v>
      </c>
      <c r="B10" s="34" t="s">
        <v>15</v>
      </c>
      <c r="C10" s="26" t="s">
        <v>7</v>
      </c>
      <c r="D10" s="26">
        <v>22</v>
      </c>
      <c r="E10" s="26" t="s">
        <v>8</v>
      </c>
      <c r="F10" s="27">
        <v>3300</v>
      </c>
      <c r="G10" s="28">
        <f>F10*D10</f>
        <v>72600</v>
      </c>
      <c r="H10" s="18"/>
    </row>
    <row r="11" spans="1:14" s="7" customFormat="1" ht="25.5" customHeight="1" thickBot="1" x14ac:dyDescent="0.3">
      <c r="A11" s="58" t="s">
        <v>2</v>
      </c>
      <c r="B11" s="59"/>
      <c r="C11" s="59"/>
      <c r="D11" s="59"/>
      <c r="E11" s="59"/>
      <c r="F11" s="59"/>
      <c r="G11" s="33">
        <f>SUM(G10:G10)</f>
        <v>72600</v>
      </c>
    </row>
    <row r="12" spans="1:14" s="7" customFormat="1" ht="15" customHeight="1" x14ac:dyDescent="0.25">
      <c r="A12" s="11"/>
      <c r="B12" s="11"/>
      <c r="C12" s="11"/>
      <c r="D12" s="11"/>
      <c r="E12" s="11"/>
      <c r="F12" s="11"/>
      <c r="G12" s="11"/>
      <c r="H12" s="12"/>
      <c r="I12" s="12"/>
      <c r="J12" s="12"/>
      <c r="K12" s="12"/>
      <c r="L12" s="12"/>
      <c r="M12" s="12"/>
      <c r="N12" s="12"/>
    </row>
    <row r="13" spans="1:14" s="7" customFormat="1" ht="20.25" customHeight="1" x14ac:dyDescent="0.25">
      <c r="A13" s="60" t="s">
        <v>10</v>
      </c>
      <c r="B13" s="60"/>
      <c r="C13" s="60"/>
      <c r="D13" s="60"/>
      <c r="E13" s="60"/>
      <c r="F13" s="60"/>
      <c r="G13" s="60"/>
      <c r="H13" s="12"/>
      <c r="I13" s="12"/>
      <c r="J13" s="12"/>
      <c r="K13" s="12"/>
      <c r="L13" s="12"/>
      <c r="M13" s="12"/>
      <c r="N13" s="12"/>
    </row>
    <row r="14" spans="1:14" s="7" customFormat="1" ht="45.75" customHeight="1" x14ac:dyDescent="0.25">
      <c r="A14" s="11"/>
      <c r="B14" s="71"/>
      <c r="C14" s="71"/>
      <c r="D14" s="71"/>
      <c r="E14" s="71"/>
      <c r="F14" s="71"/>
      <c r="G14" s="19"/>
      <c r="H14" s="12"/>
      <c r="I14" s="12"/>
      <c r="J14" s="12"/>
      <c r="K14" s="12"/>
      <c r="L14" s="12"/>
      <c r="M14" s="12"/>
      <c r="N14" s="12"/>
    </row>
    <row r="15" spans="1:14" ht="15.75" x14ac:dyDescent="0.25">
      <c r="A15" s="13"/>
      <c r="B15" s="32"/>
      <c r="C15" s="32"/>
      <c r="D15" s="32"/>
      <c r="E15" s="32"/>
      <c r="F15" s="32"/>
      <c r="G15" s="19"/>
    </row>
    <row r="16" spans="1:14" ht="15.75" x14ac:dyDescent="0.25">
      <c r="A16" s="13"/>
      <c r="B16" s="14"/>
      <c r="C16" s="15"/>
      <c r="D16" s="14"/>
      <c r="E16" s="14"/>
      <c r="F16" s="15"/>
      <c r="G16" s="15"/>
    </row>
    <row r="17" spans="2:7" ht="15.75" x14ac:dyDescent="0.25">
      <c r="B17" s="16"/>
      <c r="C17" s="17"/>
      <c r="D17" s="14"/>
      <c r="E17" s="14"/>
      <c r="F17" s="17"/>
      <c r="G17" s="17"/>
    </row>
    <row r="18" spans="2:7" ht="15.75" x14ac:dyDescent="0.25">
      <c r="B18" s="16"/>
      <c r="C18" s="17"/>
      <c r="D18" s="14"/>
      <c r="E18" s="14"/>
      <c r="F18" s="17"/>
      <c r="G18" s="17"/>
    </row>
    <row r="19" spans="2:7" ht="15.75" x14ac:dyDescent="0.25">
      <c r="B19" s="16"/>
      <c r="C19" s="17"/>
      <c r="D19" s="14"/>
      <c r="E19" s="14"/>
      <c r="F19" s="17"/>
      <c r="G19" s="17"/>
    </row>
    <row r="20" spans="2:7" ht="15.75" x14ac:dyDescent="0.25">
      <c r="B20" s="16"/>
      <c r="C20" s="17"/>
      <c r="D20" s="14"/>
      <c r="E20" s="14"/>
      <c r="F20" s="17"/>
      <c r="G20" s="17"/>
    </row>
  </sheetData>
  <mergeCells count="10">
    <mergeCell ref="A13:G13"/>
    <mergeCell ref="G7:G8"/>
    <mergeCell ref="B14:F14"/>
    <mergeCell ref="A1:G4"/>
    <mergeCell ref="A7:A8"/>
    <mergeCell ref="B7:B8"/>
    <mergeCell ref="C7:C8"/>
    <mergeCell ref="D7:D8"/>
    <mergeCell ref="E7:E8"/>
    <mergeCell ref="A11:F11"/>
  </mergeCells>
  <printOptions horizontalCentered="1"/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2"/>
  <sheetViews>
    <sheetView tabSelected="1" zoomScale="115" zoomScaleNormal="115" workbookViewId="0">
      <selection activeCell="M11" sqref="B1:O11"/>
    </sheetView>
  </sheetViews>
  <sheetFormatPr defaultRowHeight="15" x14ac:dyDescent="0.25"/>
  <cols>
    <col min="1" max="1" width="9.140625" style="53"/>
    <col min="2" max="2" width="6.5703125" style="53" customWidth="1"/>
    <col min="3" max="3" width="48.85546875" style="53" customWidth="1"/>
    <col min="4" max="5" width="7.7109375" style="53" customWidth="1"/>
    <col min="6" max="6" width="11.5703125" style="53" customWidth="1"/>
    <col min="7" max="9" width="15.7109375" style="53" customWidth="1"/>
    <col min="10" max="10" width="13.42578125" style="53" customWidth="1"/>
    <col min="11" max="11" width="17" style="53" customWidth="1"/>
    <col min="12" max="12" width="18.42578125" style="53" customWidth="1"/>
    <col min="13" max="15" width="19.5703125" style="53" customWidth="1"/>
    <col min="16" max="16384" width="9.140625" style="53"/>
  </cols>
  <sheetData>
    <row r="1" spans="2:24" ht="82.5" customHeight="1" x14ac:dyDescent="0.25">
      <c r="M1" s="75" t="s">
        <v>39</v>
      </c>
      <c r="N1" s="75"/>
      <c r="O1" s="75"/>
    </row>
    <row r="2" spans="2:24" ht="65.25" customHeight="1" x14ac:dyDescent="0.25">
      <c r="B2" s="74" t="s">
        <v>43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2:24" ht="18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73" t="s">
        <v>37</v>
      </c>
      <c r="N3" s="73"/>
      <c r="O3" s="73"/>
    </row>
    <row r="4" spans="2:24" ht="31.5" customHeight="1" x14ac:dyDescent="0.25">
      <c r="B4" s="80" t="s">
        <v>0</v>
      </c>
      <c r="C4" s="80" t="s">
        <v>20</v>
      </c>
      <c r="D4" s="80" t="s">
        <v>1</v>
      </c>
      <c r="E4" s="81" t="s">
        <v>34</v>
      </c>
      <c r="F4" s="81" t="s">
        <v>35</v>
      </c>
      <c r="G4" s="83" t="s">
        <v>21</v>
      </c>
      <c r="H4" s="83"/>
      <c r="I4" s="83"/>
      <c r="J4" s="84" t="s">
        <v>22</v>
      </c>
      <c r="K4" s="84"/>
      <c r="L4" s="84"/>
      <c r="M4" s="76" t="s">
        <v>42</v>
      </c>
      <c r="N4" s="76" t="s">
        <v>40</v>
      </c>
      <c r="O4" s="76" t="s">
        <v>41</v>
      </c>
    </row>
    <row r="5" spans="2:24" ht="135.75" customHeight="1" x14ac:dyDescent="0.25">
      <c r="B5" s="80"/>
      <c r="C5" s="80"/>
      <c r="D5" s="80"/>
      <c r="E5" s="82"/>
      <c r="F5" s="82"/>
      <c r="G5" s="45" t="s">
        <v>26</v>
      </c>
      <c r="H5" s="45" t="s">
        <v>27</v>
      </c>
      <c r="I5" s="45" t="s">
        <v>28</v>
      </c>
      <c r="J5" s="52" t="s">
        <v>32</v>
      </c>
      <c r="K5" s="46" t="s">
        <v>23</v>
      </c>
      <c r="L5" s="48" t="s">
        <v>24</v>
      </c>
      <c r="M5" s="76"/>
      <c r="N5" s="76"/>
      <c r="O5" s="76"/>
    </row>
    <row r="6" spans="2:24" s="54" customFormat="1" ht="17.25" customHeight="1" x14ac:dyDescent="0.25"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</row>
    <row r="7" spans="2:24" s="55" customFormat="1" ht="33" customHeight="1" x14ac:dyDescent="0.25">
      <c r="B7" s="52">
        <v>1</v>
      </c>
      <c r="C7" s="49" t="s">
        <v>33</v>
      </c>
      <c r="D7" s="41" t="s">
        <v>7</v>
      </c>
      <c r="E7" s="41">
        <v>12</v>
      </c>
      <c r="F7" s="37">
        <v>100</v>
      </c>
      <c r="G7" s="38">
        <v>29645.5</v>
      </c>
      <c r="H7" s="38">
        <v>35980</v>
      </c>
      <c r="I7" s="39">
        <v>32138.9</v>
      </c>
      <c r="J7" s="40">
        <f>AVERAGE(G7:I7)</f>
        <v>32588.13</v>
      </c>
      <c r="K7" s="38">
        <f>STDEV(G7:I7)</f>
        <v>3191.05</v>
      </c>
      <c r="L7" s="38">
        <f>K7/J7*100</f>
        <v>9.7899999999999991</v>
      </c>
      <c r="M7" s="42">
        <f>F7*J7*E7</f>
        <v>39105756</v>
      </c>
      <c r="N7" s="42">
        <f>M7*1.04</f>
        <v>40669986.240000002</v>
      </c>
      <c r="O7" s="42">
        <f>N7*1.04</f>
        <v>42296785.689999998</v>
      </c>
    </row>
    <row r="8" spans="2:24" s="55" customFormat="1" ht="33" customHeight="1" x14ac:dyDescent="0.25">
      <c r="B8" s="52">
        <v>2</v>
      </c>
      <c r="C8" s="49" t="s">
        <v>29</v>
      </c>
      <c r="D8" s="41" t="s">
        <v>7</v>
      </c>
      <c r="E8" s="37">
        <v>12</v>
      </c>
      <c r="F8" s="56" t="s">
        <v>36</v>
      </c>
      <c r="G8" s="38">
        <v>288066.67</v>
      </c>
      <c r="H8" s="38">
        <v>306833.33</v>
      </c>
      <c r="I8" s="39">
        <v>297536.67</v>
      </c>
      <c r="J8" s="40">
        <f t="shared" ref="J8" si="0">AVERAGE(G8:I8)</f>
        <v>297478.89</v>
      </c>
      <c r="K8" s="38">
        <f t="shared" ref="K8" si="1">STDEV(G8:I8)</f>
        <v>9383.4599999999991</v>
      </c>
      <c r="L8" s="38">
        <f t="shared" ref="L8" si="2">K8/J8*100</f>
        <v>3.15</v>
      </c>
      <c r="M8" s="42">
        <f>E8*J8</f>
        <v>3569746.68</v>
      </c>
      <c r="N8" s="42">
        <f t="shared" ref="N8:O9" si="3">M8*1.04</f>
        <v>3712536.55</v>
      </c>
      <c r="O8" s="42">
        <f t="shared" si="3"/>
        <v>3861038.01</v>
      </c>
    </row>
    <row r="9" spans="2:24" s="55" customFormat="1" ht="33" customHeight="1" x14ac:dyDescent="0.25">
      <c r="B9" s="52">
        <v>3</v>
      </c>
      <c r="C9" s="49" t="s">
        <v>38</v>
      </c>
      <c r="D9" s="41" t="s">
        <v>7</v>
      </c>
      <c r="E9" s="37">
        <v>12</v>
      </c>
      <c r="F9" s="56" t="s">
        <v>36</v>
      </c>
      <c r="G9" s="57">
        <v>455000</v>
      </c>
      <c r="H9" s="38">
        <v>479000</v>
      </c>
      <c r="I9" s="38">
        <v>446000</v>
      </c>
      <c r="J9" s="39">
        <v>460000</v>
      </c>
      <c r="K9" s="40">
        <v>17058.72</v>
      </c>
      <c r="L9" s="38">
        <v>3.71</v>
      </c>
      <c r="M9" s="38">
        <v>5520000</v>
      </c>
      <c r="N9" s="42">
        <f t="shared" si="3"/>
        <v>5740800</v>
      </c>
      <c r="O9" s="42">
        <f t="shared" si="3"/>
        <v>5970432</v>
      </c>
    </row>
    <row r="10" spans="2:24" x14ac:dyDescent="0.25">
      <c r="B10" s="79" t="s">
        <v>25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43">
        <f>SUM(M7:M9)</f>
        <v>48195502.68</v>
      </c>
      <c r="N10" s="43">
        <f t="shared" ref="N10:O10" si="4">SUM(N7:N9)</f>
        <v>50123322.789999999</v>
      </c>
      <c r="O10" s="43">
        <f t="shared" si="4"/>
        <v>52128255.700000003</v>
      </c>
    </row>
    <row r="11" spans="2:24" ht="76.5" customHeight="1" x14ac:dyDescent="0.3">
      <c r="B11" s="77" t="s">
        <v>30</v>
      </c>
      <c r="C11" s="78"/>
      <c r="D11" s="78"/>
      <c r="E11" s="78"/>
      <c r="F11" s="78"/>
      <c r="G11" s="78"/>
      <c r="H11" s="78"/>
      <c r="I11" s="78"/>
      <c r="J11" s="78"/>
      <c r="K11" s="51"/>
      <c r="L11" s="44"/>
      <c r="M11" s="85" t="s">
        <v>31</v>
      </c>
      <c r="N11" s="85"/>
      <c r="O11" s="85"/>
      <c r="P11" s="36"/>
      <c r="Q11" s="36"/>
      <c r="R11" s="36"/>
      <c r="S11" s="36"/>
      <c r="T11" s="36"/>
      <c r="U11" s="36"/>
      <c r="V11" s="36"/>
      <c r="W11" s="36"/>
      <c r="X11" s="36"/>
    </row>
    <row r="12" spans="2:24" ht="57" customHeight="1" x14ac:dyDescent="0.25"/>
  </sheetData>
  <mergeCells count="16">
    <mergeCell ref="M11:O11"/>
    <mergeCell ref="B11:J11"/>
    <mergeCell ref="B10:L10"/>
    <mergeCell ref="B4:B5"/>
    <mergeCell ref="C4:C5"/>
    <mergeCell ref="D4:D5"/>
    <mergeCell ref="E4:E5"/>
    <mergeCell ref="G4:I4"/>
    <mergeCell ref="J4:L4"/>
    <mergeCell ref="F4:F5"/>
    <mergeCell ref="M3:O3"/>
    <mergeCell ref="B2:O2"/>
    <mergeCell ref="M1:O1"/>
    <mergeCell ref="N4:N5"/>
    <mergeCell ref="O4:O5"/>
    <mergeCell ref="M4:M5"/>
  </mergeCells>
  <pageMargins left="0.23622047244094488" right="0.23622047244094488" top="0.3543307086614173" bottom="0.354330708661417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цены на 2018 год</vt:lpstr>
      <vt:lpstr>Расчет цены на 2019 год</vt:lpstr>
      <vt:lpstr>18-19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Щелочков</dc:creator>
  <cp:lastModifiedBy>Денис Билюков</cp:lastModifiedBy>
  <cp:lastPrinted>2021-03-23T14:25:25Z</cp:lastPrinted>
  <dcterms:created xsi:type="dcterms:W3CDTF">2014-03-31T08:58:05Z</dcterms:created>
  <dcterms:modified xsi:type="dcterms:W3CDTF">2021-03-24T08:02:08Z</dcterms:modified>
</cp:coreProperties>
</file>