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lsteneva\Documents\Нормативные затраты на содержание Комитета и ГКУ\2020\Проект распоряжения\"/>
    </mc:Choice>
  </mc:AlternateContent>
  <bookViews>
    <workbookView xWindow="0" yWindow="0" windowWidth="2370" windowHeight="0"/>
  </bookViews>
  <sheets>
    <sheet name="2021-2023" sheetId="4" r:id="rId1"/>
  </sheets>
  <definedNames>
    <definedName name="_xlnm._FilterDatabase" localSheetId="0" hidden="1">'2021-2023'!$A$7:$Q$7</definedName>
    <definedName name="_xlnm.Print_Area" localSheetId="0">'2021-2023'!$A$1:$J$62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4" l="1"/>
  <c r="I21" i="4"/>
  <c r="H21" i="4"/>
  <c r="G21" i="4"/>
  <c r="G62" i="4" l="1"/>
  <c r="G22" i="4"/>
  <c r="H22" i="4" s="1"/>
  <c r="I22" i="4" s="1"/>
  <c r="G59" i="4" l="1"/>
  <c r="G58" i="4" s="1"/>
  <c r="G57" i="4"/>
  <c r="G56" i="4"/>
  <c r="G55" i="4"/>
  <c r="H55" i="4" s="1"/>
  <c r="G26" i="4"/>
  <c r="G27" i="4"/>
  <c r="G28" i="4"/>
  <c r="G29" i="4"/>
  <c r="G30" i="4"/>
  <c r="G31" i="4"/>
  <c r="G32" i="4"/>
  <c r="G33" i="4"/>
  <c r="G34" i="4"/>
  <c r="G35" i="4"/>
  <c r="G36" i="4"/>
  <c r="G37" i="4"/>
  <c r="F39" i="4"/>
  <c r="G42" i="4"/>
  <c r="G44" i="4"/>
  <c r="G45" i="4"/>
  <c r="G46" i="4"/>
  <c r="G47" i="4"/>
  <c r="G48" i="4"/>
  <c r="G52" i="4"/>
  <c r="G49" i="4"/>
  <c r="G50" i="4"/>
  <c r="G51" i="4"/>
  <c r="H51" i="4" s="1"/>
  <c r="H16" i="4"/>
  <c r="G16" i="4"/>
  <c r="G23" i="4"/>
  <c r="H12" i="4"/>
  <c r="I12" i="4"/>
  <c r="G12" i="4"/>
  <c r="G25" i="4" l="1"/>
  <c r="G53" i="4"/>
  <c r="G11" i="4" l="1"/>
  <c r="H11" i="4" s="1"/>
  <c r="G15" i="4"/>
  <c r="H15" i="4" s="1"/>
  <c r="I51" i="4"/>
  <c r="H52" i="4"/>
  <c r="H10" i="4" l="1"/>
  <c r="I11" i="4"/>
  <c r="I10" i="4" s="1"/>
  <c r="G10" i="4"/>
  <c r="G41" i="4"/>
  <c r="G39" i="4" s="1"/>
  <c r="G38" i="4" s="1"/>
  <c r="H42" i="4"/>
  <c r="H41" i="4" l="1"/>
  <c r="H23" i="4"/>
  <c r="I23" i="4" s="1"/>
  <c r="H39" i="4" l="1"/>
  <c r="I41" i="4"/>
  <c r="I39" i="4" s="1"/>
  <c r="G14" i="4"/>
  <c r="G9" i="4" s="1"/>
  <c r="I16" i="4" l="1"/>
  <c r="H14" i="4" l="1"/>
  <c r="H9" i="4" s="1"/>
  <c r="I15" i="4"/>
  <c r="I14" i="4" s="1"/>
  <c r="I9" i="4" s="1"/>
  <c r="G65" i="4"/>
  <c r="H34" i="4"/>
  <c r="I34" i="4" s="1"/>
  <c r="H27" i="4"/>
  <c r="I27" i="4" s="1"/>
  <c r="H26" i="4"/>
  <c r="H28" i="4"/>
  <c r="I28" i="4" s="1"/>
  <c r="H29" i="4"/>
  <c r="I29" i="4" s="1"/>
  <c r="H30" i="4"/>
  <c r="I30" i="4" s="1"/>
  <c r="H31" i="4"/>
  <c r="I31" i="4" s="1"/>
  <c r="H32" i="4"/>
  <c r="I32" i="4" s="1"/>
  <c r="H33" i="4"/>
  <c r="I33" i="4" s="1"/>
  <c r="H35" i="4"/>
  <c r="I35" i="4" s="1"/>
  <c r="H36" i="4"/>
  <c r="I36" i="4" s="1"/>
  <c r="H37" i="4"/>
  <c r="I37" i="4" s="1"/>
  <c r="I42" i="4"/>
  <c r="H44" i="4"/>
  <c r="I44" i="4" s="1"/>
  <c r="H45" i="4"/>
  <c r="I45" i="4" s="1"/>
  <c r="H46" i="4"/>
  <c r="I46" i="4" s="1"/>
  <c r="H47" i="4"/>
  <c r="I47" i="4" s="1"/>
  <c r="H48" i="4"/>
  <c r="I48" i="4" s="1"/>
  <c r="H49" i="4"/>
  <c r="I49" i="4" s="1"/>
  <c r="H50" i="4"/>
  <c r="I52" i="4"/>
  <c r="I50" i="4" l="1"/>
  <c r="I38" i="4" s="1"/>
  <c r="H38" i="4"/>
  <c r="I26" i="4"/>
  <c r="I25" i="4" s="1"/>
  <c r="H25" i="4"/>
  <c r="H62" i="4"/>
  <c r="I62" i="4" s="1"/>
  <c r="H57" i="4"/>
  <c r="I57" i="4" s="1"/>
  <c r="I55" i="4"/>
  <c r="H59" i="4" l="1"/>
  <c r="I59" i="4" s="1"/>
  <c r="I58" i="4" s="1"/>
  <c r="H56" i="4"/>
  <c r="H58" i="4" l="1"/>
  <c r="H53" i="4"/>
  <c r="I56" i="4"/>
  <c r="I53" i="4" s="1"/>
  <c r="H20" i="4" l="1"/>
  <c r="H65" i="4" s="1"/>
  <c r="I20" i="4"/>
  <c r="I65" i="4" s="1"/>
</calcChain>
</file>

<file path=xl/sharedStrings.xml><?xml version="1.0" encoding="utf-8"?>
<sst xmlns="http://schemas.openxmlformats.org/spreadsheetml/2006/main" count="231" uniqueCount="223">
  <si>
    <t>№ п/п</t>
  </si>
  <si>
    <t>Вид (группа, подгруппа) затрат</t>
  </si>
  <si>
    <t>Значение нормативных затрат</t>
  </si>
  <si>
    <t>Порядок расчета нормативных затрат</t>
  </si>
  <si>
    <t>2021 год</t>
  </si>
  <si>
    <t>2022 год</t>
  </si>
  <si>
    <t>Код целевой статьи</t>
  </si>
  <si>
    <t>Код вида расходов</t>
  </si>
  <si>
    <t>тыс. руб.</t>
  </si>
  <si>
    <t>Затраты на информационно-коммуникационные технологии</t>
  </si>
  <si>
    <t>Затраты на услуги связи</t>
  </si>
  <si>
    <t>Затраты на оплату иных услуг связи в сфере информационно-коммуникационных технологий</t>
  </si>
  <si>
    <t>Затраты на содержание имущества</t>
  </si>
  <si>
    <t>Затраты на приобретение прочих работ и услуг, не относящихся к затратам на услуги связи, аренду и содержание имущества</t>
  </si>
  <si>
    <t xml:space="preserve">Затраты на оплату услуг по сопровождению программного обеспечения </t>
  </si>
  <si>
    <t>Затраты на приобретение материальных запасов в сфере информационно-коммуникационных технологий</t>
  </si>
  <si>
    <t>Затраты на приобретение других запасных частей для вычислительной техники</t>
  </si>
  <si>
    <t>Затраты на приобретение магнитных и оптических носителей информации</t>
  </si>
  <si>
    <t>Затраты на приобретение деталей для содержания принтеров, многофункциональных устройств и копировальных аппаратов (оргтехники)</t>
  </si>
  <si>
    <t>Затраты на оплату услуги фельдъегерской связи</t>
  </si>
  <si>
    <t>Затраты на коммунальные услуги</t>
  </si>
  <si>
    <t>Затраты на техническое обслуживание и ремонт комплексов средств охраны (пожарная, охранная сигнализации, система видеонаблюдения, тревожная кнопка)</t>
  </si>
  <si>
    <t>Затраты на техническое обслуживание индивидуального теплового пункта</t>
  </si>
  <si>
    <t>Затраты на дератизацию и дезинсекцию</t>
  </si>
  <si>
    <t>Затраты на техническое обслуживание и регламентно-профилактический ремонт лифтов</t>
  </si>
  <si>
    <t>Затраты на текущий ремонт помещений</t>
  </si>
  <si>
    <t>Затраты на обслуживание грязезащитных ковров</t>
  </si>
  <si>
    <t>Затраты на мытье окон</t>
  </si>
  <si>
    <t>Затраты на техническое обслуживание кондиционеров</t>
  </si>
  <si>
    <t>Затраты на техническое обслуживание и ремонт АТС</t>
  </si>
  <si>
    <t>Затраты на содержание общедолевого имущества</t>
  </si>
  <si>
    <t>Затраты на вывоз и размещение твердых бытовых отходов</t>
  </si>
  <si>
    <t>Затраты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</t>
  </si>
  <si>
    <t>Затраты на оплату типографских работ и услуг, включая приобретение периодических печатных изданий</t>
  </si>
  <si>
    <t>Затраты на приобретение периодических печатных изданий</t>
  </si>
  <si>
    <t xml:space="preserve">Затраты на оплату типографических работ и услуг </t>
  </si>
  <si>
    <t>Затраты на оплату услуг лиц, привлекаемых на основании гражданско-правовых договоров</t>
  </si>
  <si>
    <t>Затраты на проведение диспансеризации работников</t>
  </si>
  <si>
    <t>Затраты на оплату услуг по охране</t>
  </si>
  <si>
    <t>Затраты на оплату охранных услуг: экстренный вызов наряда вневедомственной охраны на объект</t>
  </si>
  <si>
    <t>Затраты на оплату труда независимых экспертов</t>
  </si>
  <si>
    <t>Затраты по архивной обработке и уничтожению документов</t>
  </si>
  <si>
    <t>Затраты на изготовление презентационных материалов (участие в специализированных выставках)</t>
  </si>
  <si>
    <t>Затраты на страхование лифтов</t>
  </si>
  <si>
    <t>Затраты на участие в семинарах и консультационно-информационные услуги</t>
  </si>
  <si>
    <t>Затраты на утилизацию пришедшего в негодность имущества</t>
  </si>
  <si>
    <t>Затраты на прочие работы и услуги</t>
  </si>
  <si>
    <t>Затраты на приобретение основных средств</t>
  </si>
  <si>
    <t>Затраты на приобретение мебели</t>
  </si>
  <si>
    <t>Затраты на приобретение систем кондиционирования</t>
  </si>
  <si>
    <t>Затраты на приобретение бытовой техники</t>
  </si>
  <si>
    <t>Затраты на приобретение иных основных средств</t>
  </si>
  <si>
    <t>Затраты на приобретение бланочной продукции</t>
  </si>
  <si>
    <t>Затраты на приобретение канцелярских принадлежностей</t>
  </si>
  <si>
    <t>Затраты на приобретение хозяйственных товаров и принадлежностей</t>
  </si>
  <si>
    <t>Расчет нормативных затрат на информационно-коммуникационные технологии осуществляется исходя из следующих групп затрат:
затраты на услуги связи;
затраты на содержание имущества;
затраты на приобретение материальных запасов в сфере информационно-коммуникационных технологий.
затраты на приобретение прочих работ и услуг, не относящихся к затратам на услуги связи и содержание имущества;</t>
  </si>
  <si>
    <t>Расчет нормативных затрат на услуги связи осуществляется исходя из следующей подгруппы затрат-затраты на оплату иных услуг связи в сфере информационно-коммуникационных технологий.</t>
  </si>
  <si>
    <t>Расчет нормативных затрат на содержание имущества осуществляется исходя из следующих подгрупп затрат:
затраты на техническое обслуживание и ремонт комплексов средств охраны (пожарная, охранная сигнализации, система видеонаблюдения, тревожная кнопка);
затраты на техническое обслуживание индивидуального теплового пункта;
затраты на дератизацию и дезинсекцию;
затраты на техническое обслуживание и регламентно-профилактический ремонт лифтов;
затраты на текущий ремонт помещений;
затраты на обслуживание грязезащитных ковров; 
затраты на мытье окон;
затраты на техническое обслуживание кондиционеров;
затраты на техническое обслуживание и ремонт АТС;
затраты на содержание общедолевого имущества; 
затраты на вывоз и размещение твердых бытовых отходов;
прочие затраты на работы и услуги по содержанию имущества.</t>
  </si>
  <si>
    <t>Расчет нормативных затрат на приобретение прочих работ и услуг, не относящихся к затратам на услуги связи, транспортные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имущества, осуществляется исходя из следующих подгрупп затрат:
затраты на оплату типографских работ и услуг, включая приобретение периодических печатных изданий;
затраты на оплату услуг лиц, привлекаемых на основании гражданско-правовых договоров;
затраты на проведение диспансеризации работников;
затраты на оплату услуг вневедомственной охраны;
затраты на оплату охранных услуг: экстренный вызов наряда полиции на объект;
затраты на оплату труда независимых экспертов;
затраты по архивной обработке и уничтожению документов; 
затраты на изготовление презентационных материалов;
затраты на страхование лифтов;
затраты на участие в семинарах и консультационно-информационные услуги;
затраты на утилизацию пришедшего в негодность имущества;
затраты на прочие работы и услуги.</t>
  </si>
  <si>
    <t>Классифи-кация ОСГУ</t>
  </si>
  <si>
    <t>1.3.</t>
  </si>
  <si>
    <t>2.5.</t>
  </si>
  <si>
    <t>2.5.1.</t>
  </si>
  <si>
    <t>2.4.</t>
  </si>
  <si>
    <t>1.4.</t>
  </si>
  <si>
    <t>1.4.1.</t>
  </si>
  <si>
    <t>1.4.2.</t>
  </si>
  <si>
    <t>1.4.3.</t>
  </si>
  <si>
    <t>2.1.</t>
  </si>
  <si>
    <t>2.2.</t>
  </si>
  <si>
    <t>1.1.</t>
  </si>
  <si>
    <t>2.3.</t>
  </si>
  <si>
    <t>2.5.2.</t>
  </si>
  <si>
    <t>2.6.</t>
  </si>
  <si>
    <t>1.1.1.</t>
  </si>
  <si>
    <t>1.2.</t>
  </si>
  <si>
    <t>2.5.3.</t>
  </si>
  <si>
    <t>2.6.1.</t>
  </si>
  <si>
    <t>2.6.2.</t>
  </si>
  <si>
    <t>2.6.3.</t>
  </si>
  <si>
    <t>2.6.4.</t>
  </si>
  <si>
    <t>1.2.1.</t>
  </si>
  <si>
    <t>1.3.1.</t>
  </si>
  <si>
    <t>Прочие затраты (в том числе затраты на закупку товаров, работ и услуг в целях оказания государственных услуг (выполнения работ) и реализации государственных функций), не указанные в подпунктах "а" - "ж" пункта 6 Общих правил</t>
  </si>
  <si>
    <t>2.</t>
  </si>
  <si>
    <t>2.1.2.</t>
  </si>
  <si>
    <t>2.3.1.</t>
  </si>
  <si>
    <t>2.3.2.</t>
  </si>
  <si>
    <t>2.3.3.</t>
  </si>
  <si>
    <t>2.3.4.</t>
  </si>
  <si>
    <t>2.3.5.</t>
  </si>
  <si>
    <t>2.3.6.</t>
  </si>
  <si>
    <t>2.3.7.</t>
  </si>
  <si>
    <t>2.3.8.</t>
  </si>
  <si>
    <t>2.3.9.</t>
  </si>
  <si>
    <t>2.3.10.</t>
  </si>
  <si>
    <t>2.3.11.</t>
  </si>
  <si>
    <t>2.3.12.</t>
  </si>
  <si>
    <t>2.4.1.</t>
  </si>
  <si>
    <t>2.4.1.1.</t>
  </si>
  <si>
    <t>2.4.1.2.</t>
  </si>
  <si>
    <t>2.4.2.</t>
  </si>
  <si>
    <t>2.4.3.</t>
  </si>
  <si>
    <t>2.4.4.</t>
  </si>
  <si>
    <t>2.4.5.</t>
  </si>
  <si>
    <t>2.4.6.</t>
  </si>
  <si>
    <t>2.4.7.</t>
  </si>
  <si>
    <t>2.4.8.</t>
  </si>
  <si>
    <t>2.4.9.</t>
  </si>
  <si>
    <t>2.4.10.</t>
  </si>
  <si>
    <t>2.4.11.</t>
  </si>
  <si>
    <t>2.4.12.</t>
  </si>
  <si>
    <t>2.5.4.</t>
  </si>
  <si>
    <t>Затраты на приобретение материальных запасов, не отнесенные к затратам, указанным в подпунктах «а» - «ж» пункта 6 Общих правил</t>
  </si>
  <si>
    <t>Затраты на приобретения бумаги для копировально-множительной техники</t>
  </si>
  <si>
    <t>Расчет нормативных затрат на проведение текущего ремонта (Зткр) осуществляются с учетом требований Положения об организации и проведении реконструкции, ремонта и технического обслуживания зданий, объектов коммунального и социально-культурного назначения ВСН 58-88(р), утвержденного приказом Госкомархитектуры от 23.11.1998 года № 312 и в соответствии с положениями пункта 4 части 1 статьи 22 Закона 44-ФЗ, рассчитываемые на очередной финансовый год и на плановый период</t>
  </si>
  <si>
    <t>Расчет нормативных затрат на оплату коммунальных услуг определяются по формуле:                                                                                                                                         НЗку=         Нцi  × Vкуi, где:                                                                                                                  НЗку – затраты на оплату коммунальных услуг;
Нцi - норматив цены (тариф на i-ую коммунальную услугу) устанавливается распоряжением Комитета по тарифам Санкт-Петербурга;
Vкуi - норматив количества (объем) потребляемых i-ых коммунальных ресурсов в натуральных показателях;
i – тип коммунальных услуг</t>
  </si>
  <si>
    <t>2023 год</t>
  </si>
  <si>
    <t>Приобретение набора канцелярских принадлежностей на 110 человек по нормативу: 2021 - 10 299, 2122 - 10 669, 2023 - 11 117,</t>
  </si>
  <si>
    <t>По нормативам на 3 282 кв.м.*12 мес: 2021 - 14,5, 2022 -15, 2023 - 16,</t>
  </si>
  <si>
    <t xml:space="preserve">Закрытый договор за 2019 год (Договор от 29.01.2019 № Х-2 на сумму 53899,44 руб. </t>
  </si>
  <si>
    <t xml:space="preserve">Закрытый договор за 2019 год (Договор от 29.01.2019 № Х-3 на сумму 99000,00 руб. </t>
  </si>
  <si>
    <t xml:space="preserve">Закрытый договор за 2019 год (Договор от05.02.2019 № 2256-2 на сумму 66528,00 руб.                      Закрытый договор за 2019 год (Договор от 22.05.2019 № Х-13 на сумму 5900,40 руб.    </t>
  </si>
  <si>
    <t xml:space="preserve">Закрытый договор за 2019 год (Договор от  05.02.2019 № Х-6 на сумму 23788,00 руб. </t>
  </si>
  <si>
    <t xml:space="preserve">Закрытый договор за 2019 год (Договор от 13.02.2019 № Х-7 на сумму 84000,00 руб.                      Закрытый договор за 2019 год (Договор от 26.04.2019 № Х-10 на сумму 84000,00 руб.                                    Закрытый договор за 2019 год (Договор от 31.07.2019 № Х-26 на сумму 140000,00 руб.    </t>
  </si>
  <si>
    <t xml:space="preserve">Закрытый договор за 2019 год (Договор от 01.04.2019 № 54916/19 на сумму 1454,54 руб.                      Закрытый договор за 2019 год (Договор от 06.03.2019 № 54498/19 на сумму 51927,22 руб.                                    Закрытый договор за 2019 год (Договор от 01.07.2019 № 54594/19-2 на сумму 51927,22 руб.    </t>
  </si>
  <si>
    <t xml:space="preserve">Закрытый контракт за 2019 год (Государственный контракт от 27.12.2018 № 1122285 на сумму 721 234,80 руб. </t>
  </si>
  <si>
    <t xml:space="preserve">Закрытый договор за 2019 год (Договор от 03.07.2019 № Х-16 на сумму 98000,00 руб.                      Закрытый договор за 2019 год (Договор от31.07.2019 № Х-25 на сумму 95200,00 руб.   </t>
  </si>
  <si>
    <t xml:space="preserve">Закрытый договор за 2019 год (Счет 136 от 20.05.2019  на сумму 98820,00 руб.                                             Закрытый договор за 2019 год (Договор от 15.11.2019 № Эм-25/2019 на сумму 247800,00 руб.    </t>
  </si>
  <si>
    <t>Гранд-Смета дог 2019-300,3
1-С дог 2019 - 404,0
гос фин дог 2019 - 184,1</t>
  </si>
  <si>
    <t xml:space="preserve">Расчет по нормативу </t>
  </si>
  <si>
    <t>Факт 2019 или  КП 2020</t>
  </si>
  <si>
    <t>Закрытый договор за 2019 год (Договор от 07.05.2019 № Х-11 на сумму 99618,00)</t>
  </si>
  <si>
    <t>расчет по нормативу:
2020-168*131ч*12мес=264,1 т.р.
2021- 175*131ч*12м=275,1 т.р.
2023 - 182*131ч*12м=286,1т.р.</t>
  </si>
  <si>
    <t>Расчет нормативных затрат оплату типографских работ и услуг, включая приобретение периодических печатных изданий:
затраты на приобретение периодических печатных изданий;
затраты на оплату типографических работ и услуг.</t>
  </si>
  <si>
    <t>По нормативам: 
2021 год - 10ч*3,865=38,64 тыс.руб;
2022 год .- 12ч*4,031=48,372 тыс.руб;
2023 - 10ч*4,200=42,0 тыс.руб;</t>
  </si>
  <si>
    <t xml:space="preserve">Закупка 15-ти комплектов мебели по нормативам: 2021 - 40 393, 2022 - 42 130, 2023 - 43 899. 
Норма- 131 чел/7 лет использов=18,7 комп. </t>
  </si>
  <si>
    <t>Расчет нормативных затрат на приобретение мебели осуществляет исходя из нормативных затрат на приобретение комплекта мебели по формуле:                                                                                                                                                                                                                                                           НЗмеб - нормативные затраты на приобретение комплекта мебели;
Нц меб - норматив цены комплекта мебели в расчете на одного работника;
Чпр - прогнозируемая численность работников;
Чпл - количество должностей, планируемых к замещению.
Нспи меб - норматив срока полезного использования комплекта мебели;</t>
  </si>
  <si>
    <t>Расчет нормативных затрат на приобретение канцелярских принадлежностей осуществляется по формуле: 
 НЗканц = Чр x Нц канц,                                                     
где: НЗканц - нормативные затраты на приобретение канцелярских принадлежностей;
Чр - расчетная численность работников;
Нц канц - норматив цены набора канцелярских принадлежностей для одного работника.</t>
  </si>
  <si>
    <t xml:space="preserve">В.А. </t>
  </si>
  <si>
    <t>Голос</t>
  </si>
  <si>
    <t>Расчет нормативных затрат на приобретение основных средств осуществляется исходя из следующих подгрупп затрат:
затраты на приобретение мебели;
затраты на приобретение систем кондиционирования;
затраты на приобретение бытовой техники;
затраты на приобретение иных основных средств.</t>
  </si>
  <si>
    <t>Расчет нормативных затрат на приобретение материальных запасов, не отнесенных к затратам, указанным в подпунктах «а» - «ж» пункта 6 Общих правил, осуществляется исходя из следующих подгрупп затрат:
затраты на приобретение бланочной продукции;
затраты на приобретение канцелярских принадлежностей;
затраты на приобретение бумаги;
затраты на приобретение хозяйственных товаров и принадлежностей.</t>
  </si>
  <si>
    <t>инна</t>
  </si>
  <si>
    <t xml:space="preserve">Закрытый контракт за 2019 год (Контракт от 25.04.2019 № 921/00119/19 на сумму 1500,00 руб.)  </t>
  </si>
  <si>
    <t xml:space="preserve">Договор за 2019 -4438 руб. </t>
  </si>
  <si>
    <t>2.1.1.</t>
  </si>
  <si>
    <t xml:space="preserve">Затраты на оплаты услуг почтовой связи </t>
  </si>
  <si>
    <t>вика</t>
  </si>
  <si>
    <t xml:space="preserve">Закрытый договор за 2019 год (Договор от 29.12.2018 № 00310 на сумму 63270,00 руб.                      Закрытый договор за 2019 год (Договор от 01.07.2019 № 00310 на сумму 63270,00 руб. </t>
  </si>
  <si>
    <t xml:space="preserve">Расходы 2018 года - 174030,0 руб. </t>
  </si>
  <si>
    <t>346
349</t>
  </si>
  <si>
    <t xml:space="preserve">1,2*4 квартала=4,8 - отчетность в пенсионный фонд инна </t>
  </si>
  <si>
    <t>Заправка картриджей Кравец</t>
  </si>
  <si>
    <t>Расчет нормативных затрат на приобретение прочих работ и услуг, не относящихся к затратам на услуги связи, осуществляется исходя из следующей подгруппы затрат: затраты на оплату услуг по сопровождению программного обеспечения.</t>
  </si>
  <si>
    <t>Расчет нормативных затрат на содержание имущества осуществляется исходя из следующих подгрупп затрат:
иные затраты, относящиеся к затратам на содержание имущества в сфере информационно-коммуникационных технологий</t>
  </si>
  <si>
    <t xml:space="preserve">Расчет нормативных затрат на приобретение материальных запасов в сфере информационно-коммуникационных технологий осуществляется исходя из следующих подгрупп затрат:
затраты на приобретение других запасных частей для вычислительной техники;
затраты на приобретение магнитных и оптических носителей информации;
затраты на приобретение деталей для содержания принтеров, многофункциональных устройств и копировальных аппаратов (оргтехники).
</t>
  </si>
  <si>
    <t xml:space="preserve">Расчет нормативных затрат на приобретение других запасных частей для вычислительной техники осуществляется по формуле:
НЗзч=Нцзч х Свт/1000
НЗзч - Нормативные затраты на приобретение других запасных частей для вычислительной техники, тысяч рублей
Нцзч - Норматив цены запасных частей для вычислительной техники,% от первоначальной стоимости вычислительной техники = 1%
Свт - Первоначальная стоимость вычислительной техники, находящейся на балансе  ИОГВ =30 104 573,64 руб.
Расчет выполнен по нормативам, утвержденным распоряжением Комитета по экономической политике и стратегическому планированию Санкт-Петербурга от 15.05.2020 № 49-р "Об утверждении нормативов цены товаров, работ, услуг на 2021 год и на  плановый период 2022 и 2023 годов". </t>
  </si>
  <si>
    <t>Расчет прочих нормативных затрат (в том числе нормативных затрат на закупку товаров, работ и услуг в целях оказания государственных услуг (выполнения работ) и реализации государственных функций), не указанных в подпунктах «а» - «ж»  пункта 6 Общих правил, осуществляется исходя из следующих групп затрат:
затраты на услуги связи;
затраты на коммунальные услуги;
затраты на содержание имущества;
затраты на приобретение прочих работ и услуг; 
затраты на приобретение основных средств;
затраты на приобретение материальных запасов, не отнесенные к затратам, указанным в подпунктах «а» - «ж»  пункта 6 Общих правил.</t>
  </si>
  <si>
    <t>Расчет нормативных затрат на услуги связи осуществляется исходя из следующих подгрупп затрат:
затраты на оплату услуг почтовой связи;
затраты на оплату услуг фельдъегерской связи.</t>
  </si>
  <si>
    <t xml:space="preserve">Закрытый контракт за 2019 год (Государственный контракт от 05.07.2019 № 5/2019  на сумму 1562010,62 руб.                                             
Закрытый контракт за 2019 год (Государственный контракт от285.10.2019 № 20/2019  на сумму 1356947,54 руб. </t>
  </si>
  <si>
    <t>Закрытый контракт за 2019 год (Государственный контракт от 29.12.2018 №Х-35/2018 на сумму 4152240,00 руб.)</t>
  </si>
  <si>
    <t xml:space="preserve">ИТОГО расходы </t>
  </si>
  <si>
    <t xml:space="preserve">Договор 2245/ж 2019 от 13.02.2019 - 36094,86 руб
Договор 385-1/ж 2019 от 13.02.2019 -14328,84 руб. 
Договор х-4 от 05.02.2019 -509685,0 руб. </t>
  </si>
  <si>
    <t>дог 1386 от 23.08.2019-3300,0
дог 1901-2/ДО от 21.01.2019 -1500,0
дог Х-19 от 05.07.2019-26900,0
дог от 02.07.2019-48000,0
дог 4439 от 04.07.2019-10200,0
дог 0528 от 21.05.2019-6900,0
дог 0927 от 05.09.2019-13800,0
дог 1656 от 06.09.2019-30000,0</t>
  </si>
  <si>
    <t xml:space="preserve">По росписи </t>
  </si>
  <si>
    <t>Закрытй контракт №ЭМ-42/2019 от 11.12.2019 на сумму 97894,00 руб.                              
Закрытый контракт № Х-15 от 13.06.2019 на сумму 30320,00 руб.</t>
  </si>
  <si>
    <t>договор 2019- 5719,0 he,</t>
  </si>
  <si>
    <t>договор 2019 -381300 руб.</t>
  </si>
  <si>
    <t xml:space="preserve">В.А, </t>
  </si>
  <si>
    <t>Расчитано по средним % КТ исходя из данных протокола от 16.03.2020</t>
  </si>
  <si>
    <t xml:space="preserve">Факт 2019-297 802,2 руб.     
Счет от 17.12.2019  на сумму 265 550,00 руб.   
Контракт от 24.10.2019 №ЭМ-33 на сумму 32 252,00 руб.                                                </t>
  </si>
  <si>
    <t xml:space="preserve">Факт 2019 - 199 166,00
Контракт от 06.12.2019 №ЭМ-40/2019 на сумму 20 191,00 руб.   Контракт от 29.11.2019 №ЭМ-39/2019 на сумму 178 975,00 руб.                                                                                                                                                                                                 </t>
  </si>
  <si>
    <t>ДИМА</t>
  </si>
  <si>
    <t>Прочие затраты на работы и услуги по содержанию имущества в том числе работы по реставрации фасадов</t>
  </si>
  <si>
    <t xml:space="preserve">Факт 2020=542,7*2= 1085,4 тыс. руб. 
Начало работы ЕГПП согласно расчету 8504,2 тыс. руб. </t>
  </si>
  <si>
    <t>Расчет нормативных затрат на оплату услуги фельдъегерской связи осуществляется по формуле:
НЗфс=         Qфсi x Pфсi, где:
НЗфс – нормативные затраты на оплату услуг федеральной фельдъегерской связи;
Qфсi - количество листов (пакетов) планируемой корреспонденции, определяется с учетом фактических отправлений за отчетный финансовый год;
Pфсi - цена 1 листа (пакета) планируемой корреспонденции, определяемая в соответствии с тарифами на услуги федеральной фельдъегерской связи для лиц и органов власти, определенных статьей 2 Закона №67-ФЗ «О федеральной фельдъегерской связи», утвержденными приказом ГФС России и в соответствии с положениями статьи 22 Закона  44-ФЗ и рассчитываемая  на очередной финансовый год и на плановый период;
i - вид корреспонденции.</t>
  </si>
  <si>
    <t>Расчет нормативных затрат на оплату услуг почтовой связи осуществляется по формуле:
НЗпус=          Qпусi x Pпусi, где:
НЗпус - нормативные затраты на оплату услуг почтовой связи;
Qпусi - планируемое количество i-ых почтовых отправлений в год;
Pпусi - цена 1 i-ого почтового отправления с учетом его веса, определяемое в соответствии с тарифами на основные и дополнительные услуги, утвержденными приказом УФПС г. Санкт-Петербурга и Ленинградской области – филиала ФГУП «Почта России» и в соответствии с положениями статьи 22 Закона 44-ФЗ и рассчитываемая  на очередной финансовый год и на плановый период; 
i - вид почтового отправления.</t>
  </si>
  <si>
    <t xml:space="preserve">Расчет нормативных затрат на оплату услуг по сопровождению программного обеспечения осуществляется по формуле:
НЗспо=          Pспоi x Qспоi, где:
НЗспо – нормативные затраты на услуги по сопровождению программного обеспечения;
Pспоi - цена сопровождения i-ого программного обеспечения, определяемая согласно перечню работ по сопровождению справочно-правовых систем и нормативным трудозатратам на их выполнение, установленным в эксплуатационной документации или утвержденном регламенте выполнения работ по сопровождению справочно-правовых систем, определяемая в соответствии с положениями статьи 22 Закона 44-ФЗ, рассчитываемая на очередной финансовый год и на плановый период;
Qспоi- количество i-ых иных услуг по, сопровождению программного обеспечения;
i - наименование программного обеспечения.
</t>
  </si>
  <si>
    <t>Расчет нормативных иных затраты относящихся к затратам на содержание имущества в сфере информационно-коммуникационных технологий определяются по формуле:
НЗиикт =        Qииктi × Pииктi, где:
Зиикт - иные затраты, относящиеся к затратам на содержание имущества в сфере информационно-коммуникационных технологий;
Qииктi - количество i-ых иных услуг, относящихся к затратам на содержание имущества в сфере информационно-коммуникационных технологий;
Pииктi - цена i-ой услуги, относящейся к затратам на содержание имущества в сфере информационно-коммуникационных технологий, определяемая в соответствии с положениями статьи 22 Закона 44-ФЗ, рассчитываемая на очередной финансовый год и на плановый период;
i -  тип иной услуги.</t>
  </si>
  <si>
    <t xml:space="preserve">СМЕТА-КАЛЬКУЛЯЦИЯ 
 на  разработку научно-проектной документации  по  реставрации  лицевого,  дворовых фасадов   и крыши  здания 
  Смета № 2 1 602,7 т.руб.   
</t>
  </si>
  <si>
    <t>Затраты на организационные работы по проведению Второго международного форума транспортной инфраструктуры. Получено коммерческое предложение с учетом переноса проведения Форума на площадку "Экспофорум"</t>
  </si>
  <si>
    <t>Затраты на работы и услуги по проведению Второго международного форума транспортной инфраструктуры. Получено коммерческое предложение с учетом переноса проведения Форума на площадку "Экспофорум"</t>
  </si>
  <si>
    <t>Печать с логотипами по счетам 2019 г - 283 420 руб. 
Визитки - 1350,0 руб. 
Затраты на типографские услуги для проведения Второго международного форума транспортной инфраструктуры. Получено коммерческое предложение с учетом переноса проведения Форума на площадку "Экспофорум" - 200 000</t>
  </si>
  <si>
    <t>Счет от 24.07.2019 №319 тна сумму 77000,00 руб.    Счет от 24.07.2019 №320 тна сумму 99000,00 руб.   Счет от 24.07.2019 №321 тна сумму 99000,00 руб.  Затраты на закупку бланочной продукции (анкеты участников форума и прочее) для проведения Второго международного форума транспортной инфраструктуры. Получено коммерческое предложение с учетом переноса проведения Форума на площадку "Экспофорум" - 100 000.</t>
  </si>
  <si>
    <t xml:space="preserve">КП на отправку почты КРТИ на 2020 год - 299 тыс руб. + курьерские услуги на 2020 год - 380 тыс руб.  Оплата заказных писем за неоплаченную парковку: Среднее количество новых  нарушений в день по сушествующей статистике - 500.  В год - 182 500. При стоимости 65 рублей - 11 862 500 рублей на отправку  в год. Оплата возврата (примерно 20%) - 2 372 500 рублей. Итого отправка плюс возврат 14  235 000 рублей. ВСЕГО ПОЧТА ПО КОМИТЕТУ 14 914 500 руб. </t>
  </si>
  <si>
    <t>Расчет выполнен по КП 1.4.2. Увеличение показателя связано с отказом поставок Комитетом по информатизации и связи новых компьютеров в 2020 году из-за сиквестирования бюджета. В связи с этим, для ускорения работы старых компьютеров принято решение закупить высокоскоростные SSD диски которые значительно ускоряют работу компьютера.</t>
  </si>
  <si>
    <t xml:space="preserve">Приложение  № 1
к распоряжению Комитета по развитию транспортной инфраструктуры 
Санкт-Петербурга  
от ___________ № ____________
</t>
  </si>
  <si>
    <r>
      <rPr>
        <b/>
        <sz val="12"/>
        <color theme="1"/>
        <rFont val="Times New Roman"/>
        <family val="1"/>
        <charset val="204"/>
      </rPr>
      <t>Нормативные затраты на обеспечение функций
Комитета по развитию транспортной инфраструктуры Санкт-Петербурга
на 2021 год и на плановый период 2022 и 2023 годов</t>
    </r>
    <r>
      <rPr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>в соответствии с Постановлением Правительства Санкт-Петербурга от 28.04.2016 № 327 «О Правилах определения нормативных затрат на обеспечение функций государственных органов Санкт-Петербурга, органа управления территориальным государственным внебюджетным фондом и подведомственных им государственных казенных учреждений Санкт-Петербурга»</t>
    </r>
  </si>
  <si>
    <t>Расчет нормативных затрат наоплату иных услуг связи (НЗус) осуществляются по формуле:                             
НЗус = Qус х Pус, где:                                                                            
Qус - количество предоставляемых услуг связи;
Pус - цена одной услуги, определяемая в соответствии с положениями статьи 22 Закона 44-ФЗ, рассчитываемые на очередной финансовый год и на плановый период.</t>
  </si>
  <si>
    <t xml:space="preserve">Иные затраты, относящиеся к затратам на содержание имущества в сфере информационно-коммуникационных технологий </t>
  </si>
  <si>
    <t>Расчет нормативных затрат на приобретение магнитных и оптических носителей для вычислительной техники осуществляется по формуле:
Змн - нормативные затраты на приобретение магнитных и оптических носителей информации;
Нк мн i   -  количество планируемого к приобретению i-го носителя информации, определяемый в зависимости от решаемых административных задач;
Нц мн i - цена 1 единицы i-го носителя информации, определяемый в соответствии с положениями статьи 22 Закона 44-ФЗ и рассчитываемая на очередной финансовый год и на плановый период;
i – тип носителя информации.</t>
  </si>
  <si>
    <t xml:space="preserve">Расчет нормативных затрат на приобретение деталей для содержания оргтехники (принтеров, многофункциональных устройств и копировальных аппаратов) осуществляется по формуле:
НЗдет орг = Нц дет орг x НЗорг,
где: НЗдет орг - нормативные затраты на приобретение деталей для содержания оргтехники (принтеров, многофункциональных устройств и копировальных аппаратов);
Нц дет орг - норматив цены приобретения деталей для содержания оргтехники (принтеров, многофункциональных устройств и копировальных аппаратов);
НЗорг - нормативные затраты на приобретение оргтехники (приобретение принтеров, многофункциональных устройств, копировальных аппаратов).
Расчет выполнен по нормативам, утвержденным распоряжением Комитета по экономической политике и стратегическому планированию Санкт-Петербурга от 15.05.2019 № 49-р "Об утверждении нормативов цены товаров, работ, услуг на 2020 год и на  плановый период 2021 и 2022 годов". </t>
  </si>
  <si>
    <t>Расчет нормативных затрат на техническое обслуживание индивидуального теплового пункта (Зтоитп) осуществляются по формуле:                             
Зтоитп = Qтоитп х Pтоитп, где:                                                                           
Qтоитп - количество обслуживаемых индивидуальных тепловых пунктов;
Pтоитп - цена обслуживания 1 теплового пункта, определяемая в соответствии с положениями статьи 22 Закона 44-ФЗ, рассчитываемые на очередной финансовый год и на плановый период.</t>
  </si>
  <si>
    <t>Расчет нормативных затрат на техническое обслуживание и ремонт комплексов охраны (Зтоко) осуществляются по формуле:                             
Зтоко = Qтоко х Pтоко, где:                                                                           
Qтоко - количество затрат на ремонт и ТО комплексов охраны;
Pтоико - цена обслуживания 1 комплекса охраны, определяемая в соответствии с положениями статьи 22 Закона 44-ФЗ, рассчитываемые на очередной финансовый год и на плановый период.</t>
  </si>
  <si>
    <t>Расчет нормативных затрат на дератизацию и дезинсекцию
(Здер) осуществляются по формуле:                                                                    
Здер =         Qдерi х Pдерi, где:                                                                            
Qдерi – планируемое к приобретению количество i-ых услуг;                                
Pдерi - цена i-ой услуги, определяемая в соответствии с положениями статьи 22 Закона 44-ФЗ, рассчитываемые  на очередной финансовый год и на плановый период;
i – тип услуги.</t>
  </si>
  <si>
    <t>Расчет нормативных затрат на техническое обслуживание и регламентно-профилактический ремонт лифтов (Зтол) осуществляются по формуле:           
Зтол =              Qтол х Pтол, где:                                                                                 
Qтол - количество лифтов;
Pтол - цена технического обслуживания и текущего ремонта 1 лифта в год, определяемая в соответствии с положениями статьи 22 Закона 44-ФЗ, рассчитываемая  на очередной финансовый год и на плановый период.</t>
  </si>
  <si>
    <t>Расчет нормативных затрат на обслуживание грязезащитных ковров
(Змк) осуществляются по формуле:                                                                   
Змк = Qмк х Pмк, где:                                                                                       
Qмк - планируемое к приобретению количество услуг;
Pмк - цена 1 услуги, определяем в соответствии с положениями статьи 22 Закона 44-ФЗ, рассчитываемая  на очередной финансовый год и на плановый период.</t>
  </si>
  <si>
    <t>Расчет нормативных затрат  на техническое обслуживание кондиционеров (Зок) осуществляется по формуле:                                                                   
Зок =        Qок х Pок, где:                                                                                         
Зок - количество кондиционеров;
Pок - цена технического обслуживания и регламентно-профилактического ремонта 1 кондиционера, определяемая в соответствии с положениями статьи 22 Закона 44-ФЗ и рассчитываемая на очередной финансовый год и на плановый период.</t>
  </si>
  <si>
    <t>Расчет нормативных затрат на мытье окон (Змо) осуществляются по формуле: 
Змо =         Qмоi х Pмоi, где:                                                                              
Змо - нормативные затраты по оплате услуг по мытью окон помещений Комитета;                             
Рмоi – цена за мытье одного i-го кв. м окна в помещении Комитета, определяемая в соответствии с положениями статьи 22 Закона 44-ФЗ и рассчитываемая в ценах на очередной финансовый год и на плановый период;                
Qмоi – количество i-ных кв. м окон в помещении Комитета;
i – тип окна.</t>
  </si>
  <si>
    <t xml:space="preserve">Расчет нормативных затрат оплату услуг лиц, привлекаемых на основании гражданско-правовых договоров (внештатных сотрудников)
(Звнс) осуществляются по формуле:                                                                                                  
Mвнсi - планируемое количество месяцев работы внештатного сотрудника по i-ой должности;
Pвнсi - цена 1 месяца работы внештатного сотрудника по i-ой должности;
ti - процентная ставка страховых взносов в государственные внебюджетные фонды;
i - должность внештатного сотрудника.                                                                                                                                     </t>
  </si>
  <si>
    <t>Расчет нормативных затрат на проведение диспансеризации работников осуществляется по формуле:                                                                                
НЗдисп = Чр x Нц дисп,  где:                                                                                
НЗдисп - нормативные затраты на проведение диспансеризации работников;
Чр - расчетная численность работников;
Нц дисп - норматив цены диспансеризации одного работника.</t>
  </si>
  <si>
    <t>Расчет нормативных затрат на оплату услуг ведомственной охраны
(Звох) определяются по формуле:                                                                              
Pвохi - цена услуги охраны i-ого здания в месяц, определяемая в соответствии с положениями статьи 22 Закона 44-ФЗ и рассчитываемая на очередной финансовый год и на плановый период;
Nвoxi – количество административных зданий;
i - административное здание.</t>
  </si>
  <si>
    <t>Расчет нормативных затрат на оплату охранных услуг: экстренный вызов наряда полиции на объект (НЗвнп) осуществляются по формуле:                           
НЗвнп = Qвнп х Pвнп, где:                                                                                  
НЗвнп - количество планируемых месяцев оказания услуги по вызову наряда полиции на объект;
Pвнп - цена услуги по вызову наряда полиции на объект в месяц, определяемая в соответствии с положениями статьи 22 Закона 44-ФЗ, рассчитываемая на очередной финансовый год и на плановый период.</t>
  </si>
  <si>
    <t>Расчет нормативных затрат на изготовление презентационных материалов
(Зипм) осуществляются по формуле:                                                                
НЗипм =           Qипмi х Pипмi, где:                                                                    
НЗипм - планируемое к приобретению количество i-ых услуг по изготовлению презентационных материалов;
Pипмi - цена i-ой услуги по изготовлению презентационных материалов, определяемая в соответствии с положениями статьи 22 Закона 44-ФЗ и рассчитываемая на очередной финансовый год и на плановый период;
i – тип услуги по изготовлению презентационных материалов.</t>
  </si>
  <si>
    <t>Расчет нормативных затрат на страхование лифтов (НЗсл) осуществляются по формуле:                                                                                                               
НЗсл =             Qсл х Pсл, где:                                                                                                  
Qсл - количество страхуемых лифтов; 
Pсл - страховой тариф.</t>
  </si>
  <si>
    <t>Расчет нормативных затрат на участие в семинарах и консультационно-информационные услуги (НЗскиу) осуществляются по следующей формуле:  
НЗскиу =              Qскиуi * Pскиуi, где:                                                               
Qскиуi - количество работников, направляемых на участие в i-ый вид семинара;
Pскиуi - цена участия 1 работника по i-ому виду семинара, определяемая в соответствии с положениями статьи 22 Закона 44-ФЗ и рассчитываемая на очередной финансовый год и на плановый период;
i - вид семинара и консультационно-информационных услуг.</t>
  </si>
  <si>
    <t>Затраты на утилизацию пришедшего в негодность имущества определяются по формуле:  
Зуни =           Qуниi × Pуниi, где:                                                         
Зуни - затраты на утилизации пришедшего в негодность имущества;
Qуниi - количество i-ых утилизируемых единиц имущества, пришедшего в негодность;
Pуниi - цена i-ой услуги по утилизации пришедшего в негодность имущества, определяемая в соответствии с положениями статьи 22 Закона 44-ФЗ, рассчитываемая на очередной финансовый год и на плановый период;
i - тип утилизируемого имущества.</t>
  </si>
  <si>
    <t>Расчет нормативных затрат на прочие работы и услуги осуществляются по формуле:                                                                                                              
Зпру =         Qпруi × Pпруi, где:                                                                       
Зпруi - прочие затраты на работы и услуги; 
Qпруi - количество i-ых прочих работ и услуг;
Pпруi - цена i-ых работ и услуг, определяемая в соответствии с положениями статьи 22 Закона 44-ФЗ, рассчитываемая на очередной финансовый год и на плановый период;
i - тип прочих работ и услуг.</t>
  </si>
  <si>
    <t>Затраты на приобретение систем кондиционирования (Зскн) определяются по формуле :   
Qскнi - планируемое к приобретению количество i-ых кондиционеров;                   
Pскнi - цена 1 единицы i-ого кондиционера, определяемая в соответствии с положениями статьи 22 Закона 44-ФЗ и рассчитываемая  на очередной финансовый год и на плановый период;                                                                
i - вид кондиционера.</t>
  </si>
  <si>
    <t>Расчет нормативных затрат на приобретение хозяйственных товаров и принадлежностей осуществляется по формуле:                                                       
НЗхоз = Ппом x Нц хоз x Мхоз,                                                                                
где: НЗхоз - нормативные затраты на приобретение хозяйственных товаров и принадлежностей;
Ппом - площадь обслуживаемых помещений;
Нц хоз - норматив цены набора хозяйственных товаров и принадлежностей в расчете на один кв. м обслуживаемых помещений за один месяц обслуживания;
Мхоз - количество месяцев обслуживания помещений</t>
  </si>
  <si>
    <t>Расчет нормативных затрат  на техническое обслуживание АТС (Затс) осуществляется по формуле:                                                                   
Затск = Qатс х Pатс, где:                                                                                         
Qатс - количествообслуживаемых АТС;
Pок - цена технического обслуживания и регламентно-профилактического ремонта 1 АТС, определяемая в соответствии с положениями статьи 22 Закона 44-ФЗ и рассчитываемая на очередной финансовый год и на плановый период.</t>
  </si>
  <si>
    <t>Расчет нормативных затрат  на содержание общедолевого имущества осуществляется по формуле:                                                                                 
Зсои=            Нсоиi  × Vсоиi, где:                                                                                
Зсои – затраты на содержание общедолевого имущества;
Нсоиi - норматив цены (i-ый тариф на содержание общедолевого имущества), устанавливается распоряжением Комитета по тарифам Санкт-Петербурга;
Vсоиi - норматив количества (объем) потребляемых коммунальных ресурсов в натуральных показателях;
i – тариф на содержание общедолевого имущества.</t>
  </si>
  <si>
    <t>Расчет нормативных затрат  на вывоз и размещение твердых бытовых отходов (Зтбо) осуществляется по формуле:                                                                      
Зтбо =           Qтбо х Pтбо, где:  
Зтбо - количество куб. м ТБО в год;
Pтбо - цена вывоза 1 куб. м ТБО.</t>
  </si>
  <si>
    <t>Расчет прочих нормативных затраты на работы и услуги по содержанию имущества осуществляется по формуле:                                                            
 Зпрусзд =          Qпрусздi × Pпрусздi, где:                                                             
Зпрусзд - прочие затраты на работы и услуги по содержанию имущества;
Qпрусздi - количество i-ых прочих работ и услуг по содержанию имущества;
Pпрусздi - цена i-ых работ и услуг по содержанию имущества, определяемая в соответствии с положениями статьи 22 Закона 44-ФЗ и рассчитываемая на очередной финансовый год и на плановый период;
i - тип прочих работ и услуг.</t>
  </si>
  <si>
    <t>Расчет нормативных затрат на оплату типографических работ и услуг осуществляется по формуле:                                                                                 
НЗтру =           Qтруi × Pтруi, где:                                                                          
 НЗтруi - затраты на оплату типографических работ и услуг;
Qтруi - количество i-ых затрат на оплату типографических работ и услуг;
Pтруi - цена i-ых затрат на оплату типографических работ и услуг, определяемая в соответствии с положениями статьи 22 Закона 44-ФЗ и рассчитываемая на очередной финансовый год и на плановый период;
i - тип типографических работ и услуг.</t>
  </si>
  <si>
    <t>Расчет нормативных затрат на приобретение периодических печатных изданий осуществляются по формуле                                                           
НЗпи = Чр x Нц пи x Мпи, где:                                                                            
НЗпи - затраты на приобретение периодических печатных изданий;
Чр - расчетная численность работников;
Нц пи – норматив цены товара;
Мпи - количество месяцев приобретения периодических печатных изданий</t>
  </si>
  <si>
    <t>Расчет нормативных затрат на оплату труда независимых экспертов
(НЗнэк) осуществляются по следующей формуле:                                               
НЗнэк = Qк х Qчз х Qнэ х Sнэ х (1 + kстр), где:                                              
НЗнэк - планируемое в очередном финансовом году количество аттестационных и конкурсных комиссий, комиссий по соблюдению требований к служебному поведению государственных гражданских служащих и урегулированию конфликта интересов;
Qчз - планируемое в очередном финансовом году количество часов заседаний аттестационных и конкурсных комиссий, комиссий по соблюдению требований к служебному поведению федеральных государственных гражданских служащих и урегулированию конфликта интересов;
kстр - процентная ставка страхового взноса в государственные внебюджетные фонды при оплате труда независимых экспертов на основании гражданско-правовых договоров.
Sнэ - ставка почасовой оплаты труда независимых экспертов, установленная постановлением Правительства Российской Федерации ;
Qнэ - планируемое количество независимых экспертов, включенных в аттестационные и конкурсные комиссии, комиссии по соблюдению требований к служебному поведению федеральных государственных гражданских служащих и урегулированию конфликта интересов;</t>
  </si>
  <si>
    <t>Расчет нормативных затрат по архивной обработке и уничтожению документов осуществляются по формуле:                                                            
НЗарх =           Qархi × Pархi, где:                                                                       
НЗарх - затраты по архивной обработке и уничтожению документов;
Qархi - количество i-ых услуг по архивной обработке и уничтожению документов;
Pархi - цена i-ых услуг по архивной обработке и уничтожению документов, определяемая в соответствии с положениями статьи 22 Закона 44-ФЗ, рассчитываемая на очередной финансовый год и на плановый период;
i - тип услуг по архивной обработке и уничтожению документов.</t>
  </si>
  <si>
    <t>Расчет нормативных затрат на приобретение бытовой техники
(Збт) осуществляются по формуле:  
Збт  =            Qбтi х Pбтi  где:                      
Qбтi - планируемое к приобретению количество i-ых бытовой техники;
Pбтi - цена 1 единицы i-ого бытовой техники, определяемая в соответствии с положениями статьи 22 Закона 44-ФЗ и рассчитываемая на очередной финансовый год и на плановый период;
i - вид бытовой техники.</t>
  </si>
  <si>
    <t>Расчет нормативных затрат на приобретение иных основных средств
(Зиос) осуществляется по формуле:  
Зиос =            Qиосi х Pиосi  где:               
Qиосi - планируемое к приобретению количество i-ых иных основных средств;
Pиосi - цена 1 единицы i-ого иных основных средств, определяемая в соответствии с положениями статьи 22 Закона 44-ФЗ и рассчитываемая в ценах на очередной финансовый год и на плановый период;
i - вид иных основных средств.</t>
  </si>
  <si>
    <t>Расчет нормативных затрат на приобретение бланочной продукции (НЗблн) осуществляется по формуле:                                                                                 
НЗблн = Qблн х Pблн + Qппт х Pппт, где:                                                              
Qблн - планируемое к приобретению количество бланочной продукции;
Pблн - цена 1 бланка, определяемая в соответствии с положениями статьи 22 Закона 44-ФЗ и рассчитываемая  на очередной финансовый год и на плановый период;
Qппт - планируемое к приобретению количество прочей продукции, изготовляемой типографией;
Pппт - цена 1 единицы прочей продукции, изготовляемой типографией, определяемая в соответствии с положениями статьи 22 Закона 44-ФЗ и рассчитываемая  на очередной финансовый год и на плановый период.</t>
  </si>
  <si>
    <t>Расчет нормативных затрат на приобретение бумаги (НЗимз) осуществляется по формуле:  
НЗимз =            Qимзi х Pимзi  
где:                   
Qимзi - планируемое к приобретению количество бумаги;
Pимзi - цена 1 единицы бумаги, определяемая в соответствии с положениями статьи 22 Закона 44-ФЗ и рассчитываемая в ценах на очередной финансовый год и на плановый период;
i - вид бумаги.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</si>
</sst>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0" xfId="0" applyFont="1" applyFill="1"/>
    <xf numFmtId="0" fontId="1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 shrinkToFit="1"/>
    </xf>
    <xf numFmtId="0" fontId="2" fillId="0" borderId="0" xfId="0" applyFont="1" applyFill="1" applyAlignment="1">
      <alignment horizontal="left" vertical="top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 wrapText="1" shrinkToFit="1"/>
    </xf>
    <xf numFmtId="0" fontId="3" fillId="0" borderId="1" xfId="0" applyFont="1" applyFill="1" applyBorder="1" applyAlignment="1">
      <alignment vertical="top" wrapText="1" shrinkToFit="1"/>
    </xf>
    <xf numFmtId="0" fontId="2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horizontal="justify" vertical="top"/>
    </xf>
    <xf numFmtId="0" fontId="1" fillId="0" borderId="0" xfId="0" applyNumberFormat="1" applyFont="1" applyFill="1"/>
    <xf numFmtId="0" fontId="7" fillId="0" borderId="0" xfId="0" applyFont="1" applyFill="1"/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0" fillId="0" borderId="0" xfId="0" applyFont="1" applyFill="1" applyBorder="1"/>
    <xf numFmtId="0" fontId="2" fillId="0" borderId="0" xfId="0" applyFont="1" applyFill="1" applyBorder="1"/>
    <xf numFmtId="0" fontId="0" fillId="0" borderId="5" xfId="0" applyFont="1" applyFill="1" applyBorder="1"/>
    <xf numFmtId="165" fontId="0" fillId="0" borderId="0" xfId="0" applyNumberFormat="1" applyFont="1" applyFill="1"/>
    <xf numFmtId="0" fontId="9" fillId="0" borderId="0" xfId="0" applyFont="1" applyFill="1"/>
    <xf numFmtId="0" fontId="1" fillId="0" borderId="0" xfId="0" applyFont="1" applyFill="1" applyAlignment="1">
      <alignment horizontal="left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 shrinkToFit="1"/>
    </xf>
    <xf numFmtId="0" fontId="3" fillId="0" borderId="0" xfId="0" applyFont="1" applyFill="1" applyBorder="1" applyAlignment="1">
      <alignment horizontal="left" vertical="top" wrapText="1" shrinkToFi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444501</xdr:colOff>
      <xdr:row>80</xdr:row>
      <xdr:rowOff>370439</xdr:rowOff>
    </xdr:from>
    <xdr:to>
      <xdr:col>9</xdr:col>
      <xdr:colOff>812801</xdr:colOff>
      <xdr:row>80</xdr:row>
      <xdr:rowOff>565421</xdr:rowOff>
    </xdr:to>
    <xdr:pic>
      <xdr:nvPicPr>
        <xdr:cNvPr id="36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1501" y="32895139"/>
          <a:ext cx="368300" cy="19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431800</xdr:colOff>
      <xdr:row>84</xdr:row>
      <xdr:rowOff>457200</xdr:rowOff>
    </xdr:from>
    <xdr:to>
      <xdr:col>9</xdr:col>
      <xdr:colOff>851286</xdr:colOff>
      <xdr:row>84</xdr:row>
      <xdr:rowOff>673099</xdr:rowOff>
    </xdr:to>
    <xdr:pic>
      <xdr:nvPicPr>
        <xdr:cNvPr id="38" name="Рисунок 3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6400" y="19532600"/>
          <a:ext cx="419486" cy="215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495300</xdr:colOff>
      <xdr:row>85</xdr:row>
      <xdr:rowOff>469900</xdr:rowOff>
    </xdr:from>
    <xdr:to>
      <xdr:col>9</xdr:col>
      <xdr:colOff>914786</xdr:colOff>
      <xdr:row>85</xdr:row>
      <xdr:rowOff>691981</xdr:rowOff>
    </xdr:to>
    <xdr:pic>
      <xdr:nvPicPr>
        <xdr:cNvPr id="40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24396700"/>
          <a:ext cx="419486" cy="222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469900</xdr:colOff>
      <xdr:row>92</xdr:row>
      <xdr:rowOff>406400</xdr:rowOff>
    </xdr:from>
    <xdr:to>
      <xdr:col>9</xdr:col>
      <xdr:colOff>868218</xdr:colOff>
      <xdr:row>92</xdr:row>
      <xdr:rowOff>625289</xdr:rowOff>
    </xdr:to>
    <xdr:pic>
      <xdr:nvPicPr>
        <xdr:cNvPr id="44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6900" y="35928300"/>
          <a:ext cx="398318" cy="21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571500</xdr:colOff>
      <xdr:row>105</xdr:row>
      <xdr:rowOff>558800</xdr:rowOff>
    </xdr:from>
    <xdr:to>
      <xdr:col>9</xdr:col>
      <xdr:colOff>985310</xdr:colOff>
      <xdr:row>105</xdr:row>
      <xdr:rowOff>781051</xdr:rowOff>
    </xdr:to>
    <xdr:pic>
      <xdr:nvPicPr>
        <xdr:cNvPr id="55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62788800"/>
          <a:ext cx="413810" cy="222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2755900</xdr:colOff>
      <xdr:row>113</xdr:row>
      <xdr:rowOff>330200</xdr:rowOff>
    </xdr:from>
    <xdr:to>
      <xdr:col>9</xdr:col>
      <xdr:colOff>3169708</xdr:colOff>
      <xdr:row>113</xdr:row>
      <xdr:rowOff>542926</xdr:rowOff>
    </xdr:to>
    <xdr:pic>
      <xdr:nvPicPr>
        <xdr:cNvPr id="63" name="Рисунок 6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2900" y="77431900"/>
          <a:ext cx="413808" cy="212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2819400</xdr:colOff>
      <xdr:row>119</xdr:row>
      <xdr:rowOff>241300</xdr:rowOff>
    </xdr:from>
    <xdr:to>
      <xdr:col>9</xdr:col>
      <xdr:colOff>3226859</xdr:colOff>
      <xdr:row>119</xdr:row>
      <xdr:rowOff>460188</xdr:rowOff>
    </xdr:to>
    <xdr:pic>
      <xdr:nvPicPr>
        <xdr:cNvPr id="65" name="Рисунок 6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0" y="81711800"/>
          <a:ext cx="407459" cy="218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406400</xdr:colOff>
      <xdr:row>91</xdr:row>
      <xdr:rowOff>381000</xdr:rowOff>
    </xdr:from>
    <xdr:to>
      <xdr:col>9</xdr:col>
      <xdr:colOff>804718</xdr:colOff>
      <xdr:row>91</xdr:row>
      <xdr:rowOff>599889</xdr:rowOff>
    </xdr:to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3400" y="35102800"/>
          <a:ext cx="398318" cy="21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2159000</xdr:colOff>
      <xdr:row>100</xdr:row>
      <xdr:rowOff>152400</xdr:rowOff>
    </xdr:from>
    <xdr:to>
      <xdr:col>9</xdr:col>
      <xdr:colOff>4168775</xdr:colOff>
      <xdr:row>100</xdr:row>
      <xdr:rowOff>444500</xdr:rowOff>
    </xdr:to>
    <xdr:pic>
      <xdr:nvPicPr>
        <xdr:cNvPr id="23" name="Рисунок 22" descr="base_50_650610_190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224"/>
        <a:stretch>
          <a:fillRect/>
        </a:stretch>
      </xdr:blipFill>
      <xdr:spPr bwMode="auto">
        <a:xfrm>
          <a:off x="12446000" y="50850800"/>
          <a:ext cx="200977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2362200</xdr:colOff>
      <xdr:row>107</xdr:row>
      <xdr:rowOff>203200</xdr:rowOff>
    </xdr:from>
    <xdr:to>
      <xdr:col>9</xdr:col>
      <xdr:colOff>2752725</xdr:colOff>
      <xdr:row>107</xdr:row>
      <xdr:rowOff>413124</xdr:rowOff>
    </xdr:to>
    <xdr:pic>
      <xdr:nvPicPr>
        <xdr:cNvPr id="2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600" y="90919300"/>
          <a:ext cx="390525" cy="20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1244600</xdr:colOff>
      <xdr:row>110</xdr:row>
      <xdr:rowOff>1968501</xdr:rowOff>
    </xdr:from>
    <xdr:to>
      <xdr:col>9</xdr:col>
      <xdr:colOff>3330575</xdr:colOff>
      <xdr:row>110</xdr:row>
      <xdr:rowOff>2451101</xdr:rowOff>
    </xdr:to>
    <xdr:pic>
      <xdr:nvPicPr>
        <xdr:cNvPr id="26" name="Рисунок 25" descr="base_25_173337_13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1600" y="75993626"/>
          <a:ext cx="208597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1244600</xdr:colOff>
      <xdr:row>110</xdr:row>
      <xdr:rowOff>1968501</xdr:rowOff>
    </xdr:from>
    <xdr:to>
      <xdr:col>9</xdr:col>
      <xdr:colOff>3330575</xdr:colOff>
      <xdr:row>110</xdr:row>
      <xdr:rowOff>2451101</xdr:rowOff>
    </xdr:to>
    <xdr:pic>
      <xdr:nvPicPr>
        <xdr:cNvPr id="29" name="Рисунок 28" descr="base_25_173337_13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1600" y="75993626"/>
          <a:ext cx="2085975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787400</xdr:colOff>
      <xdr:row>111</xdr:row>
      <xdr:rowOff>571500</xdr:rowOff>
    </xdr:from>
    <xdr:to>
      <xdr:col>9</xdr:col>
      <xdr:colOff>2482850</xdr:colOff>
      <xdr:row>111</xdr:row>
      <xdr:rowOff>850900</xdr:rowOff>
    </xdr:to>
    <xdr:pic>
      <xdr:nvPicPr>
        <xdr:cNvPr id="30" name="Рисунок 29" descr="base_50_650610_196"/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167"/>
        <a:stretch>
          <a:fillRect/>
        </a:stretch>
      </xdr:blipFill>
      <xdr:spPr bwMode="auto">
        <a:xfrm>
          <a:off x="11074400" y="74129900"/>
          <a:ext cx="16954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2667000</xdr:colOff>
      <xdr:row>112</xdr:row>
      <xdr:rowOff>215900</xdr:rowOff>
    </xdr:from>
    <xdr:to>
      <xdr:col>9</xdr:col>
      <xdr:colOff>3080808</xdr:colOff>
      <xdr:row>112</xdr:row>
      <xdr:rowOff>428626</xdr:rowOff>
    </xdr:to>
    <xdr:pic>
      <xdr:nvPicPr>
        <xdr:cNvPr id="32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0" y="75920600"/>
          <a:ext cx="413808" cy="212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2501900</xdr:colOff>
      <xdr:row>118</xdr:row>
      <xdr:rowOff>304800</xdr:rowOff>
    </xdr:from>
    <xdr:to>
      <xdr:col>9</xdr:col>
      <xdr:colOff>2909359</xdr:colOff>
      <xdr:row>118</xdr:row>
      <xdr:rowOff>523688</xdr:rowOff>
    </xdr:to>
    <xdr:pic>
      <xdr:nvPicPr>
        <xdr:cNvPr id="35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8900" y="87172800"/>
          <a:ext cx="407459" cy="218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482600</xdr:colOff>
      <xdr:row>108</xdr:row>
      <xdr:rowOff>419100</xdr:rowOff>
    </xdr:from>
    <xdr:to>
      <xdr:col>9</xdr:col>
      <xdr:colOff>860425</xdr:colOff>
      <xdr:row>108</xdr:row>
      <xdr:rowOff>622300</xdr:rowOff>
    </xdr:to>
    <xdr:pic>
      <xdr:nvPicPr>
        <xdr:cNvPr id="39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600" y="67792600"/>
          <a:ext cx="377825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1016000</xdr:colOff>
      <xdr:row>88</xdr:row>
      <xdr:rowOff>215900</xdr:rowOff>
    </xdr:from>
    <xdr:to>
      <xdr:col>9</xdr:col>
      <xdr:colOff>1414318</xdr:colOff>
      <xdr:row>88</xdr:row>
      <xdr:rowOff>434789</xdr:rowOff>
    </xdr:to>
    <xdr:pic>
      <xdr:nvPicPr>
        <xdr:cNvPr id="37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50609500"/>
          <a:ext cx="398318" cy="21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419100</xdr:colOff>
      <xdr:row>89</xdr:row>
      <xdr:rowOff>419100</xdr:rowOff>
    </xdr:from>
    <xdr:to>
      <xdr:col>9</xdr:col>
      <xdr:colOff>817418</xdr:colOff>
      <xdr:row>89</xdr:row>
      <xdr:rowOff>637989</xdr:rowOff>
    </xdr:to>
    <xdr:pic>
      <xdr:nvPicPr>
        <xdr:cNvPr id="43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52908200"/>
          <a:ext cx="398318" cy="21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673100</xdr:colOff>
      <xdr:row>93</xdr:row>
      <xdr:rowOff>419100</xdr:rowOff>
    </xdr:from>
    <xdr:to>
      <xdr:col>9</xdr:col>
      <xdr:colOff>1071418</xdr:colOff>
      <xdr:row>93</xdr:row>
      <xdr:rowOff>637989</xdr:rowOff>
    </xdr:to>
    <xdr:pic>
      <xdr:nvPicPr>
        <xdr:cNvPr id="45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59804300"/>
          <a:ext cx="398318" cy="21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571500</xdr:colOff>
      <xdr:row>97</xdr:row>
      <xdr:rowOff>355600</xdr:rowOff>
    </xdr:from>
    <xdr:to>
      <xdr:col>9</xdr:col>
      <xdr:colOff>952500</xdr:colOff>
      <xdr:row>97</xdr:row>
      <xdr:rowOff>609600</xdr:rowOff>
    </xdr:to>
    <xdr:pic>
      <xdr:nvPicPr>
        <xdr:cNvPr id="47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47421800"/>
          <a:ext cx="381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596900</xdr:colOff>
      <xdr:row>103</xdr:row>
      <xdr:rowOff>520700</xdr:rowOff>
    </xdr:from>
    <xdr:to>
      <xdr:col>9</xdr:col>
      <xdr:colOff>987425</xdr:colOff>
      <xdr:row>103</xdr:row>
      <xdr:rowOff>721099</xdr:rowOff>
    </xdr:to>
    <xdr:pic>
      <xdr:nvPicPr>
        <xdr:cNvPr id="52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3159600"/>
          <a:ext cx="390525" cy="200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2527300</xdr:colOff>
      <xdr:row>98</xdr:row>
      <xdr:rowOff>381000</xdr:rowOff>
    </xdr:from>
    <xdr:to>
      <xdr:col>9</xdr:col>
      <xdr:colOff>4546601</xdr:colOff>
      <xdr:row>98</xdr:row>
      <xdr:rowOff>654050</xdr:rowOff>
    </xdr:to>
    <xdr:pic>
      <xdr:nvPicPr>
        <xdr:cNvPr id="59" name="Рисунок 58" descr="base_50_650610_192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259"/>
        <a:stretch>
          <a:fillRect/>
        </a:stretch>
      </xdr:blipFill>
      <xdr:spPr bwMode="auto">
        <a:xfrm>
          <a:off x="12814300" y="47828200"/>
          <a:ext cx="2019301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635000</xdr:colOff>
      <xdr:row>104</xdr:row>
      <xdr:rowOff>622300</xdr:rowOff>
    </xdr:from>
    <xdr:to>
      <xdr:col>9</xdr:col>
      <xdr:colOff>1048810</xdr:colOff>
      <xdr:row>104</xdr:row>
      <xdr:rowOff>844551</xdr:rowOff>
    </xdr:to>
    <xdr:pic>
      <xdr:nvPicPr>
        <xdr:cNvPr id="61" name="Рисунок 6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2000" y="60528200"/>
          <a:ext cx="413810" cy="222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1320800</xdr:colOff>
      <xdr:row>106</xdr:row>
      <xdr:rowOff>457200</xdr:rowOff>
    </xdr:from>
    <xdr:to>
      <xdr:col>9</xdr:col>
      <xdr:colOff>1734608</xdr:colOff>
      <xdr:row>106</xdr:row>
      <xdr:rowOff>669925</xdr:rowOff>
    </xdr:to>
    <xdr:pic>
      <xdr:nvPicPr>
        <xdr:cNvPr id="66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7800" y="64033400"/>
          <a:ext cx="413808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215900</xdr:colOff>
      <xdr:row>74</xdr:row>
      <xdr:rowOff>406400</xdr:rowOff>
    </xdr:from>
    <xdr:to>
      <xdr:col>9</xdr:col>
      <xdr:colOff>1814369</xdr:colOff>
      <xdr:row>74</xdr:row>
      <xdr:rowOff>867064</xdr:rowOff>
    </xdr:to>
    <xdr:pic>
      <xdr:nvPicPr>
        <xdr:cNvPr id="28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49"/>
        <a:stretch>
          <a:fillRect/>
        </a:stretch>
      </xdr:blipFill>
      <xdr:spPr bwMode="auto">
        <a:xfrm>
          <a:off x="10636250" y="19284950"/>
          <a:ext cx="1598469" cy="460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431800</xdr:colOff>
      <xdr:row>79</xdr:row>
      <xdr:rowOff>469900</xdr:rowOff>
    </xdr:from>
    <xdr:to>
      <xdr:col>9</xdr:col>
      <xdr:colOff>800100</xdr:colOff>
      <xdr:row>79</xdr:row>
      <xdr:rowOff>673100</xdr:rowOff>
    </xdr:to>
    <xdr:pic>
      <xdr:nvPicPr>
        <xdr:cNvPr id="33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8800" y="29933900"/>
          <a:ext cx="3683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558800</xdr:colOff>
      <xdr:row>78</xdr:row>
      <xdr:rowOff>419100</xdr:rowOff>
    </xdr:from>
    <xdr:to>
      <xdr:col>9</xdr:col>
      <xdr:colOff>927100</xdr:colOff>
      <xdr:row>78</xdr:row>
      <xdr:rowOff>622300</xdr:rowOff>
    </xdr:to>
    <xdr:pic>
      <xdr:nvPicPr>
        <xdr:cNvPr id="41" name="Рисунок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5800" y="27317700"/>
          <a:ext cx="3683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558800</xdr:colOff>
      <xdr:row>71</xdr:row>
      <xdr:rowOff>393700</xdr:rowOff>
    </xdr:from>
    <xdr:to>
      <xdr:col>9</xdr:col>
      <xdr:colOff>927100</xdr:colOff>
      <xdr:row>71</xdr:row>
      <xdr:rowOff>596900</xdr:rowOff>
    </xdr:to>
    <xdr:pic>
      <xdr:nvPicPr>
        <xdr:cNvPr id="46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5800" y="11976100"/>
          <a:ext cx="3683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635000</xdr:colOff>
      <xdr:row>69</xdr:row>
      <xdr:rowOff>673100</xdr:rowOff>
    </xdr:from>
    <xdr:to>
      <xdr:col>9</xdr:col>
      <xdr:colOff>1003300</xdr:colOff>
      <xdr:row>69</xdr:row>
      <xdr:rowOff>876300</xdr:rowOff>
    </xdr:to>
    <xdr:pic>
      <xdr:nvPicPr>
        <xdr:cNvPr id="48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2000" y="8483600"/>
          <a:ext cx="3683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444501</xdr:colOff>
      <xdr:row>23</xdr:row>
      <xdr:rowOff>370439</xdr:rowOff>
    </xdr:from>
    <xdr:to>
      <xdr:col>9</xdr:col>
      <xdr:colOff>812801</xdr:colOff>
      <xdr:row>23</xdr:row>
      <xdr:rowOff>565421</xdr:rowOff>
    </xdr:to>
    <xdr:pic>
      <xdr:nvPicPr>
        <xdr:cNvPr id="42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3876" y="35308139"/>
          <a:ext cx="368300" cy="19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406400</xdr:colOff>
      <xdr:row>27</xdr:row>
      <xdr:rowOff>622300</xdr:rowOff>
    </xdr:from>
    <xdr:to>
      <xdr:col>9</xdr:col>
      <xdr:colOff>825886</xdr:colOff>
      <xdr:row>27</xdr:row>
      <xdr:rowOff>838199</xdr:rowOff>
    </xdr:to>
    <xdr:pic>
      <xdr:nvPicPr>
        <xdr:cNvPr id="49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45885100"/>
          <a:ext cx="419486" cy="215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546100</xdr:colOff>
      <xdr:row>28</xdr:row>
      <xdr:rowOff>508000</xdr:rowOff>
    </xdr:from>
    <xdr:to>
      <xdr:col>9</xdr:col>
      <xdr:colOff>965586</xdr:colOff>
      <xdr:row>28</xdr:row>
      <xdr:rowOff>730081</xdr:rowOff>
    </xdr:to>
    <xdr:pic>
      <xdr:nvPicPr>
        <xdr:cNvPr id="50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00" y="46977300"/>
          <a:ext cx="419486" cy="222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469900</xdr:colOff>
      <xdr:row>35</xdr:row>
      <xdr:rowOff>406400</xdr:rowOff>
    </xdr:from>
    <xdr:to>
      <xdr:col>9</xdr:col>
      <xdr:colOff>868218</xdr:colOff>
      <xdr:row>35</xdr:row>
      <xdr:rowOff>625289</xdr:rowOff>
    </xdr:to>
    <xdr:pic>
      <xdr:nvPicPr>
        <xdr:cNvPr id="51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9275" y="56737250"/>
          <a:ext cx="398318" cy="21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444500</xdr:colOff>
      <xdr:row>48</xdr:row>
      <xdr:rowOff>558800</xdr:rowOff>
    </xdr:from>
    <xdr:to>
      <xdr:col>9</xdr:col>
      <xdr:colOff>858310</xdr:colOff>
      <xdr:row>48</xdr:row>
      <xdr:rowOff>781051</xdr:rowOff>
    </xdr:to>
    <xdr:pic>
      <xdr:nvPicPr>
        <xdr:cNvPr id="53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88607900"/>
          <a:ext cx="413810" cy="222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482600</xdr:colOff>
      <xdr:row>56</xdr:row>
      <xdr:rowOff>482600</xdr:rowOff>
    </xdr:from>
    <xdr:to>
      <xdr:col>9</xdr:col>
      <xdr:colOff>896408</xdr:colOff>
      <xdr:row>56</xdr:row>
      <xdr:rowOff>695326</xdr:rowOff>
    </xdr:to>
    <xdr:pic>
      <xdr:nvPicPr>
        <xdr:cNvPr id="54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04025700"/>
          <a:ext cx="413808" cy="212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406400</xdr:colOff>
      <xdr:row>34</xdr:row>
      <xdr:rowOff>381000</xdr:rowOff>
    </xdr:from>
    <xdr:to>
      <xdr:col>9</xdr:col>
      <xdr:colOff>804718</xdr:colOff>
      <xdr:row>34</xdr:row>
      <xdr:rowOff>599889</xdr:rowOff>
    </xdr:to>
    <xdr:pic>
      <xdr:nvPicPr>
        <xdr:cNvPr id="56" name="Рисунок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775" y="55159275"/>
          <a:ext cx="398318" cy="21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2159000</xdr:colOff>
      <xdr:row>43</xdr:row>
      <xdr:rowOff>152400</xdr:rowOff>
    </xdr:from>
    <xdr:to>
      <xdr:col>9</xdr:col>
      <xdr:colOff>4168775</xdr:colOff>
      <xdr:row>43</xdr:row>
      <xdr:rowOff>444500</xdr:rowOff>
    </xdr:to>
    <xdr:pic>
      <xdr:nvPicPr>
        <xdr:cNvPr id="57" name="Рисунок 56" descr="base_50_650610_190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224"/>
        <a:stretch>
          <a:fillRect/>
        </a:stretch>
      </xdr:blipFill>
      <xdr:spPr bwMode="auto">
        <a:xfrm>
          <a:off x="12398375" y="70923150"/>
          <a:ext cx="200977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508000</xdr:colOff>
      <xdr:row>50</xdr:row>
      <xdr:rowOff>457200</xdr:rowOff>
    </xdr:from>
    <xdr:to>
      <xdr:col>9</xdr:col>
      <xdr:colOff>898525</xdr:colOff>
      <xdr:row>50</xdr:row>
      <xdr:rowOff>667124</xdr:rowOff>
    </xdr:to>
    <xdr:pic>
      <xdr:nvPicPr>
        <xdr:cNvPr id="58" name="Рисунок 5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4400" y="92151200"/>
          <a:ext cx="390525" cy="20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1244600</xdr:colOff>
      <xdr:row>53</xdr:row>
      <xdr:rowOff>1968501</xdr:rowOff>
    </xdr:from>
    <xdr:to>
      <xdr:col>9</xdr:col>
      <xdr:colOff>3330575</xdr:colOff>
      <xdr:row>53</xdr:row>
      <xdr:rowOff>2451101</xdr:rowOff>
    </xdr:to>
    <xdr:pic>
      <xdr:nvPicPr>
        <xdr:cNvPr id="60" name="Рисунок 59" descr="base_25_173337_13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3975" y="93398976"/>
          <a:ext cx="2085975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1244600</xdr:colOff>
      <xdr:row>53</xdr:row>
      <xdr:rowOff>1968501</xdr:rowOff>
    </xdr:from>
    <xdr:to>
      <xdr:col>9</xdr:col>
      <xdr:colOff>3330575</xdr:colOff>
      <xdr:row>53</xdr:row>
      <xdr:rowOff>2451101</xdr:rowOff>
    </xdr:to>
    <xdr:pic>
      <xdr:nvPicPr>
        <xdr:cNvPr id="62" name="Рисунок 61" descr="base_25_173337_13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3975" y="93398976"/>
          <a:ext cx="2085975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787400</xdr:colOff>
      <xdr:row>54</xdr:row>
      <xdr:rowOff>571500</xdr:rowOff>
    </xdr:from>
    <xdr:to>
      <xdr:col>9</xdr:col>
      <xdr:colOff>2482850</xdr:colOff>
      <xdr:row>54</xdr:row>
      <xdr:rowOff>850900</xdr:rowOff>
    </xdr:to>
    <xdr:pic>
      <xdr:nvPicPr>
        <xdr:cNvPr id="64" name="Рисунок 63" descr="base_50_650610_196"/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167"/>
        <a:stretch>
          <a:fillRect/>
        </a:stretch>
      </xdr:blipFill>
      <xdr:spPr bwMode="auto">
        <a:xfrm>
          <a:off x="11026775" y="94516575"/>
          <a:ext cx="16954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457200</xdr:colOff>
      <xdr:row>55</xdr:row>
      <xdr:rowOff>342900</xdr:rowOff>
    </xdr:from>
    <xdr:to>
      <xdr:col>9</xdr:col>
      <xdr:colOff>871008</xdr:colOff>
      <xdr:row>55</xdr:row>
      <xdr:rowOff>555626</xdr:rowOff>
    </xdr:to>
    <xdr:pic>
      <xdr:nvPicPr>
        <xdr:cNvPr id="67" name="Рисунок 6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3600" y="102298500"/>
          <a:ext cx="413808" cy="212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609600</xdr:colOff>
      <xdr:row>61</xdr:row>
      <xdr:rowOff>431800</xdr:rowOff>
    </xdr:from>
    <xdr:to>
      <xdr:col>9</xdr:col>
      <xdr:colOff>1017059</xdr:colOff>
      <xdr:row>61</xdr:row>
      <xdr:rowOff>650688</xdr:rowOff>
    </xdr:to>
    <xdr:pic>
      <xdr:nvPicPr>
        <xdr:cNvPr id="68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0" y="114033300"/>
          <a:ext cx="407459" cy="218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444500</xdr:colOff>
      <xdr:row>51</xdr:row>
      <xdr:rowOff>533400</xdr:rowOff>
    </xdr:from>
    <xdr:to>
      <xdr:col>9</xdr:col>
      <xdr:colOff>822325</xdr:colOff>
      <xdr:row>51</xdr:row>
      <xdr:rowOff>736600</xdr:rowOff>
    </xdr:to>
    <xdr:pic>
      <xdr:nvPicPr>
        <xdr:cNvPr id="69" name="Рисунок 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94081600"/>
          <a:ext cx="377825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419100</xdr:colOff>
      <xdr:row>31</xdr:row>
      <xdr:rowOff>190500</xdr:rowOff>
    </xdr:from>
    <xdr:to>
      <xdr:col>9</xdr:col>
      <xdr:colOff>817418</xdr:colOff>
      <xdr:row>31</xdr:row>
      <xdr:rowOff>409389</xdr:rowOff>
    </xdr:to>
    <xdr:pic>
      <xdr:nvPicPr>
        <xdr:cNvPr id="70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8475" y="49472850"/>
          <a:ext cx="398318" cy="21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419100</xdr:colOff>
      <xdr:row>31</xdr:row>
      <xdr:rowOff>190500</xdr:rowOff>
    </xdr:from>
    <xdr:to>
      <xdr:col>9</xdr:col>
      <xdr:colOff>817418</xdr:colOff>
      <xdr:row>31</xdr:row>
      <xdr:rowOff>409389</xdr:rowOff>
    </xdr:to>
    <xdr:pic>
      <xdr:nvPicPr>
        <xdr:cNvPr id="71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8475" y="49472850"/>
          <a:ext cx="398318" cy="21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368300</xdr:rowOff>
    </xdr:from>
    <xdr:to>
      <xdr:col>9</xdr:col>
      <xdr:colOff>728518</xdr:colOff>
      <xdr:row>32</xdr:row>
      <xdr:rowOff>587189</xdr:rowOff>
    </xdr:to>
    <xdr:pic>
      <xdr:nvPicPr>
        <xdr:cNvPr id="72" name="Рисунок 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9575" y="51555650"/>
          <a:ext cx="398318" cy="21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685800</xdr:colOff>
      <xdr:row>36</xdr:row>
      <xdr:rowOff>406400</xdr:rowOff>
    </xdr:from>
    <xdr:to>
      <xdr:col>9</xdr:col>
      <xdr:colOff>1084118</xdr:colOff>
      <xdr:row>36</xdr:row>
      <xdr:rowOff>625289</xdr:rowOff>
    </xdr:to>
    <xdr:pic>
      <xdr:nvPicPr>
        <xdr:cNvPr id="73" name="Рисунок 7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00" y="60883800"/>
          <a:ext cx="398318" cy="21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571500</xdr:colOff>
      <xdr:row>40</xdr:row>
      <xdr:rowOff>355600</xdr:rowOff>
    </xdr:from>
    <xdr:to>
      <xdr:col>9</xdr:col>
      <xdr:colOff>952500</xdr:colOff>
      <xdr:row>40</xdr:row>
      <xdr:rowOff>609600</xdr:rowOff>
    </xdr:to>
    <xdr:pic>
      <xdr:nvPicPr>
        <xdr:cNvPr id="74" name="Рисунок 7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66240025"/>
          <a:ext cx="381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584200</xdr:colOff>
      <xdr:row>46</xdr:row>
      <xdr:rowOff>660400</xdr:rowOff>
    </xdr:from>
    <xdr:to>
      <xdr:col>9</xdr:col>
      <xdr:colOff>974725</xdr:colOff>
      <xdr:row>46</xdr:row>
      <xdr:rowOff>860799</xdr:rowOff>
    </xdr:to>
    <xdr:pic>
      <xdr:nvPicPr>
        <xdr:cNvPr id="75" name="Рисунок 7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0600" y="82842100"/>
          <a:ext cx="390525" cy="200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2527300</xdr:colOff>
      <xdr:row>41</xdr:row>
      <xdr:rowOff>381000</xdr:rowOff>
    </xdr:from>
    <xdr:to>
      <xdr:col>9</xdr:col>
      <xdr:colOff>4546601</xdr:colOff>
      <xdr:row>41</xdr:row>
      <xdr:rowOff>654050</xdr:rowOff>
    </xdr:to>
    <xdr:pic>
      <xdr:nvPicPr>
        <xdr:cNvPr id="76" name="Рисунок 75" descr="base_50_650610_192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259"/>
        <a:stretch>
          <a:fillRect/>
        </a:stretch>
      </xdr:blipFill>
      <xdr:spPr bwMode="auto">
        <a:xfrm>
          <a:off x="12766675" y="68056125"/>
          <a:ext cx="2019301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635000</xdr:colOff>
      <xdr:row>47</xdr:row>
      <xdr:rowOff>622300</xdr:rowOff>
    </xdr:from>
    <xdr:to>
      <xdr:col>9</xdr:col>
      <xdr:colOff>1048810</xdr:colOff>
      <xdr:row>47</xdr:row>
      <xdr:rowOff>844551</xdr:rowOff>
    </xdr:to>
    <xdr:pic>
      <xdr:nvPicPr>
        <xdr:cNvPr id="77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4375" y="80956150"/>
          <a:ext cx="413810" cy="222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698500</xdr:colOff>
      <xdr:row>49</xdr:row>
      <xdr:rowOff>711200</xdr:rowOff>
    </xdr:from>
    <xdr:to>
      <xdr:col>9</xdr:col>
      <xdr:colOff>1112308</xdr:colOff>
      <xdr:row>49</xdr:row>
      <xdr:rowOff>923925</xdr:rowOff>
    </xdr:to>
    <xdr:pic>
      <xdr:nvPicPr>
        <xdr:cNvPr id="78" name="Рисунок 7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900" y="90106500"/>
          <a:ext cx="413808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215900</xdr:colOff>
      <xdr:row>17</xdr:row>
      <xdr:rowOff>406400</xdr:rowOff>
    </xdr:from>
    <xdr:to>
      <xdr:col>9</xdr:col>
      <xdr:colOff>1814369</xdr:colOff>
      <xdr:row>17</xdr:row>
      <xdr:rowOff>867064</xdr:rowOff>
    </xdr:to>
    <xdr:pic>
      <xdr:nvPicPr>
        <xdr:cNvPr id="79" name="Рисунок 7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49"/>
        <a:stretch>
          <a:fillRect/>
        </a:stretch>
      </xdr:blipFill>
      <xdr:spPr bwMode="auto">
        <a:xfrm>
          <a:off x="10455275" y="20008850"/>
          <a:ext cx="1598469" cy="460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457200</xdr:colOff>
      <xdr:row>22</xdr:row>
      <xdr:rowOff>673100</xdr:rowOff>
    </xdr:from>
    <xdr:to>
      <xdr:col>9</xdr:col>
      <xdr:colOff>825500</xdr:colOff>
      <xdr:row>22</xdr:row>
      <xdr:rowOff>876300</xdr:rowOff>
    </xdr:to>
    <xdr:pic>
      <xdr:nvPicPr>
        <xdr:cNvPr id="80" name="Рисунок 7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3600" y="34328100"/>
          <a:ext cx="3683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558800</xdr:colOff>
      <xdr:row>21</xdr:row>
      <xdr:rowOff>419100</xdr:rowOff>
    </xdr:from>
    <xdr:to>
      <xdr:col>9</xdr:col>
      <xdr:colOff>927100</xdr:colOff>
      <xdr:row>21</xdr:row>
      <xdr:rowOff>622300</xdr:rowOff>
    </xdr:to>
    <xdr:pic>
      <xdr:nvPicPr>
        <xdr:cNvPr id="81" name="Рисунок 8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8175" y="29737050"/>
          <a:ext cx="3683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558800</xdr:colOff>
      <xdr:row>14</xdr:row>
      <xdr:rowOff>393700</xdr:rowOff>
    </xdr:from>
    <xdr:to>
      <xdr:col>9</xdr:col>
      <xdr:colOff>927100</xdr:colOff>
      <xdr:row>14</xdr:row>
      <xdr:rowOff>596900</xdr:rowOff>
    </xdr:to>
    <xdr:pic>
      <xdr:nvPicPr>
        <xdr:cNvPr id="82" name="Рисунок 8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8175" y="11947525"/>
          <a:ext cx="3683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660400</xdr:colOff>
      <xdr:row>12</xdr:row>
      <xdr:rowOff>774700</xdr:rowOff>
    </xdr:from>
    <xdr:to>
      <xdr:col>9</xdr:col>
      <xdr:colOff>1028700</xdr:colOff>
      <xdr:row>12</xdr:row>
      <xdr:rowOff>977900</xdr:rowOff>
    </xdr:to>
    <xdr:pic>
      <xdr:nvPicPr>
        <xdr:cNvPr id="83" name="Рисунок 8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6800" y="9182100"/>
          <a:ext cx="3683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abSelected="1" topLeftCell="A49" zoomScale="75" zoomScaleNormal="75" workbookViewId="0">
      <selection activeCell="L31" sqref="L1:L1048576"/>
    </sheetView>
  </sheetViews>
  <sheetFormatPr defaultRowHeight="15.75" x14ac:dyDescent="0.25"/>
  <cols>
    <col min="1" max="1" width="9.85546875" style="23" customWidth="1"/>
    <col min="2" max="2" width="46.28515625" style="24" customWidth="1"/>
    <col min="3" max="4" width="15.7109375" style="8" hidden="1" customWidth="1"/>
    <col min="5" max="5" width="9.42578125" style="8" hidden="1" customWidth="1"/>
    <col min="6" max="6" width="15.28515625" style="25" hidden="1" customWidth="1"/>
    <col min="7" max="7" width="13.42578125" style="8" bestFit="1" customWidth="1"/>
    <col min="8" max="9" width="15.7109375" style="8" customWidth="1"/>
    <col min="10" max="10" width="73.5703125" style="8" customWidth="1"/>
    <col min="11" max="11" width="51.28515625" style="12" hidden="1" customWidth="1"/>
    <col min="12" max="12" width="9.140625" style="8" hidden="1" customWidth="1"/>
    <col min="13" max="16384" width="9.140625" style="8"/>
  </cols>
  <sheetData>
    <row r="1" spans="1:12" ht="75" x14ac:dyDescent="0.25">
      <c r="G1" s="41">
        <v>1.0409999999999999</v>
      </c>
      <c r="H1" s="41">
        <v>1.0429999999999999</v>
      </c>
      <c r="I1" s="41">
        <v>1.042</v>
      </c>
      <c r="J1" s="42" t="s">
        <v>187</v>
      </c>
    </row>
    <row r="3" spans="1:12" ht="102.75" customHeight="1" x14ac:dyDescent="0.25">
      <c r="A3" s="72" t="s">
        <v>188</v>
      </c>
      <c r="B3" s="72"/>
      <c r="C3" s="72"/>
      <c r="D3" s="72"/>
      <c r="E3" s="72"/>
      <c r="F3" s="72"/>
      <c r="G3" s="72"/>
      <c r="H3" s="72"/>
      <c r="I3" s="72"/>
      <c r="J3" s="72"/>
    </row>
    <row r="4" spans="1:12" x14ac:dyDescent="0.25">
      <c r="A4" s="44"/>
      <c r="B4" s="26"/>
      <c r="C4" s="26"/>
      <c r="D4" s="26"/>
      <c r="E4" s="26"/>
      <c r="F4" s="45"/>
      <c r="G4" s="26"/>
      <c r="H4" s="26"/>
      <c r="I4" s="26"/>
      <c r="J4" s="26"/>
    </row>
    <row r="5" spans="1:12" x14ac:dyDescent="0.25">
      <c r="A5" s="46"/>
      <c r="C5" s="24"/>
      <c r="D5" s="24"/>
      <c r="E5" s="24"/>
      <c r="F5" s="47"/>
      <c r="G5" s="24"/>
      <c r="H5" s="24"/>
      <c r="I5" s="24"/>
      <c r="J5" s="48" t="s">
        <v>8</v>
      </c>
    </row>
    <row r="6" spans="1:12" x14ac:dyDescent="0.25">
      <c r="A6" s="73" t="s">
        <v>0</v>
      </c>
      <c r="B6" s="74" t="s">
        <v>1</v>
      </c>
      <c r="C6" s="75" t="s">
        <v>6</v>
      </c>
      <c r="D6" s="75" t="s">
        <v>7</v>
      </c>
      <c r="E6" s="75" t="s">
        <v>59</v>
      </c>
      <c r="F6" s="29"/>
      <c r="G6" s="75" t="s">
        <v>2</v>
      </c>
      <c r="H6" s="75"/>
      <c r="I6" s="75"/>
      <c r="J6" s="71" t="s">
        <v>3</v>
      </c>
    </row>
    <row r="7" spans="1:12" ht="31.5" x14ac:dyDescent="0.25">
      <c r="A7" s="73"/>
      <c r="B7" s="74"/>
      <c r="C7" s="75"/>
      <c r="D7" s="75"/>
      <c r="E7" s="75"/>
      <c r="F7" s="29" t="s">
        <v>131</v>
      </c>
      <c r="G7" s="29" t="s">
        <v>4</v>
      </c>
      <c r="H7" s="29" t="s">
        <v>5</v>
      </c>
      <c r="I7" s="29" t="s">
        <v>117</v>
      </c>
      <c r="J7" s="71"/>
    </row>
    <row r="8" spans="1:12" x14ac:dyDescent="0.25">
      <c r="A8" s="49">
        <v>1</v>
      </c>
      <c r="B8" s="30">
        <v>2</v>
      </c>
      <c r="C8" s="30">
        <v>3</v>
      </c>
      <c r="D8" s="30">
        <v>4</v>
      </c>
      <c r="E8" s="30">
        <v>5</v>
      </c>
      <c r="F8" s="30"/>
      <c r="G8" s="30">
        <v>3</v>
      </c>
      <c r="H8" s="30">
        <v>4</v>
      </c>
      <c r="I8" s="30">
        <v>5</v>
      </c>
      <c r="J8" s="55">
        <v>6</v>
      </c>
    </row>
    <row r="9" spans="1:12" ht="156.75" customHeight="1" x14ac:dyDescent="0.25">
      <c r="A9" s="27">
        <v>1</v>
      </c>
      <c r="B9" s="3" t="s">
        <v>9</v>
      </c>
      <c r="C9" s="33"/>
      <c r="D9" s="33"/>
      <c r="E9" s="33"/>
      <c r="F9" s="30"/>
      <c r="G9" s="15">
        <f>G10++G12+G14+G16</f>
        <v>2940.5212000000001</v>
      </c>
      <c r="H9" s="15">
        <f>H10++H12+H14+H16</f>
        <v>3040.7035115999997</v>
      </c>
      <c r="I9" s="15">
        <f>I10++I12+I14+I16</f>
        <v>3142.7352590871997</v>
      </c>
      <c r="J9" s="56" t="s">
        <v>55</v>
      </c>
    </row>
    <row r="10" spans="1:12" ht="64.5" customHeight="1" x14ac:dyDescent="0.25">
      <c r="A10" s="27" t="s">
        <v>70</v>
      </c>
      <c r="B10" s="3" t="s">
        <v>10</v>
      </c>
      <c r="C10" s="13"/>
      <c r="D10" s="29"/>
      <c r="E10" s="29"/>
      <c r="F10" s="10">
        <v>4.8</v>
      </c>
      <c r="G10" s="10">
        <f>G11</f>
        <v>4.9967999999999995</v>
      </c>
      <c r="H10" s="10">
        <f>H11</f>
        <v>5.2116623999999989</v>
      </c>
      <c r="I10" s="10">
        <f>I11</f>
        <v>5.4305522207999992</v>
      </c>
      <c r="J10" s="28" t="s">
        <v>56</v>
      </c>
    </row>
    <row r="11" spans="1:12" s="7" customFormat="1" ht="121.5" customHeight="1" x14ac:dyDescent="0.25">
      <c r="A11" s="27" t="s">
        <v>74</v>
      </c>
      <c r="B11" s="28" t="s">
        <v>11</v>
      </c>
      <c r="C11" s="13"/>
      <c r="D11" s="29"/>
      <c r="E11" s="29"/>
      <c r="F11" s="50">
        <v>4.8</v>
      </c>
      <c r="G11" s="10">
        <f>F11*G1</f>
        <v>4.9967999999999995</v>
      </c>
      <c r="H11" s="10">
        <f>G11*H1</f>
        <v>5.2116623999999989</v>
      </c>
      <c r="I11" s="10">
        <f>H11*I1</f>
        <v>5.4305522207999992</v>
      </c>
      <c r="J11" s="2" t="s">
        <v>189</v>
      </c>
      <c r="K11" s="31" t="s">
        <v>152</v>
      </c>
      <c r="L11" s="8"/>
    </row>
    <row r="12" spans="1:12" s="7" customFormat="1" ht="75.75" customHeight="1" x14ac:dyDescent="0.25">
      <c r="A12" s="27" t="s">
        <v>75</v>
      </c>
      <c r="B12" s="3" t="s">
        <v>12</v>
      </c>
      <c r="C12" s="33"/>
      <c r="D12" s="33"/>
      <c r="E12" s="33"/>
      <c r="F12" s="30"/>
      <c r="G12" s="15">
        <f>G13</f>
        <v>200</v>
      </c>
      <c r="H12" s="15">
        <f>H13</f>
        <v>200</v>
      </c>
      <c r="I12" s="15">
        <f>I13</f>
        <v>200</v>
      </c>
      <c r="J12" s="28" t="s">
        <v>155</v>
      </c>
      <c r="K12" s="12"/>
      <c r="L12" s="8"/>
    </row>
    <row r="13" spans="1:12" s="7" customFormat="1" ht="234" customHeight="1" x14ac:dyDescent="0.25">
      <c r="A13" s="51" t="s">
        <v>81</v>
      </c>
      <c r="B13" s="28" t="s">
        <v>190</v>
      </c>
      <c r="C13" s="33"/>
      <c r="D13" s="33"/>
      <c r="E13" s="33"/>
      <c r="F13" s="30"/>
      <c r="G13" s="15">
        <v>200</v>
      </c>
      <c r="H13" s="15">
        <v>200</v>
      </c>
      <c r="I13" s="15">
        <v>200</v>
      </c>
      <c r="J13" s="56" t="s">
        <v>179</v>
      </c>
      <c r="K13" s="12" t="s">
        <v>153</v>
      </c>
      <c r="L13" s="8"/>
    </row>
    <row r="14" spans="1:12" s="7" customFormat="1" ht="71.25" customHeight="1" x14ac:dyDescent="0.25">
      <c r="A14" s="27" t="s">
        <v>60</v>
      </c>
      <c r="B14" s="3" t="s">
        <v>13</v>
      </c>
      <c r="C14" s="13"/>
      <c r="D14" s="29"/>
      <c r="E14" s="29"/>
      <c r="F14" s="50">
        <v>888.4</v>
      </c>
      <c r="G14" s="10">
        <f>G15</f>
        <v>924.82439999999986</v>
      </c>
      <c r="H14" s="10">
        <f>H15</f>
        <v>964.59184919999973</v>
      </c>
      <c r="I14" s="10">
        <f>I15</f>
        <v>1005.1047068663997</v>
      </c>
      <c r="J14" s="16" t="s">
        <v>154</v>
      </c>
      <c r="K14" s="18"/>
      <c r="L14" s="8"/>
    </row>
    <row r="15" spans="1:12" s="7" customFormat="1" ht="246" customHeight="1" x14ac:dyDescent="0.25">
      <c r="A15" s="27" t="s">
        <v>82</v>
      </c>
      <c r="B15" s="1" t="s">
        <v>14</v>
      </c>
      <c r="C15" s="13"/>
      <c r="D15" s="29"/>
      <c r="E15" s="29"/>
      <c r="F15" s="50">
        <v>888.4</v>
      </c>
      <c r="G15" s="10">
        <f>F15*G1</f>
        <v>924.82439999999986</v>
      </c>
      <c r="H15" s="10">
        <f>G15*H1</f>
        <v>964.59184919999973</v>
      </c>
      <c r="I15" s="10">
        <f>H15*I1</f>
        <v>1005.1047068663997</v>
      </c>
      <c r="J15" s="17" t="s">
        <v>178</v>
      </c>
      <c r="K15" s="18" t="s">
        <v>129</v>
      </c>
      <c r="L15" s="8"/>
    </row>
    <row r="16" spans="1:12" s="7" customFormat="1" ht="151.5" customHeight="1" x14ac:dyDescent="0.25">
      <c r="A16" s="27" t="s">
        <v>64</v>
      </c>
      <c r="B16" s="1" t="s">
        <v>15</v>
      </c>
      <c r="C16" s="13"/>
      <c r="D16" s="29"/>
      <c r="E16" s="29"/>
      <c r="F16" s="50"/>
      <c r="G16" s="10">
        <f>SUM(G17:G19)</f>
        <v>1810.7</v>
      </c>
      <c r="H16" s="10">
        <f>SUM(H17:H19)</f>
        <v>1870.8999999999999</v>
      </c>
      <c r="I16" s="10">
        <f>SUM(I17:I19)</f>
        <v>1932.2</v>
      </c>
      <c r="J16" s="17" t="s">
        <v>156</v>
      </c>
      <c r="K16" s="12"/>
      <c r="L16" s="8"/>
    </row>
    <row r="17" spans="1:17" s="7" customFormat="1" ht="236.25" customHeight="1" x14ac:dyDescent="0.25">
      <c r="A17" s="27" t="s">
        <v>65</v>
      </c>
      <c r="B17" s="1" t="s">
        <v>16</v>
      </c>
      <c r="C17" s="13"/>
      <c r="D17" s="29"/>
      <c r="E17" s="29"/>
      <c r="F17" s="50"/>
      <c r="G17" s="10">
        <v>301</v>
      </c>
      <c r="H17" s="10">
        <v>301</v>
      </c>
      <c r="I17" s="10">
        <v>301</v>
      </c>
      <c r="J17" s="28" t="s">
        <v>157</v>
      </c>
      <c r="K17" s="12" t="s">
        <v>130</v>
      </c>
      <c r="L17" s="8"/>
    </row>
    <row r="18" spans="1:17" s="7" customFormat="1" ht="213" customHeight="1" x14ac:dyDescent="0.25">
      <c r="A18" s="27" t="s">
        <v>66</v>
      </c>
      <c r="B18" s="1" t="s">
        <v>17</v>
      </c>
      <c r="C18" s="13"/>
      <c r="D18" s="29"/>
      <c r="E18" s="29"/>
      <c r="F18" s="50"/>
      <c r="G18" s="10">
        <v>108.8</v>
      </c>
      <c r="H18" s="10">
        <v>108.8</v>
      </c>
      <c r="I18" s="10">
        <v>108.8</v>
      </c>
      <c r="J18" s="28" t="s">
        <v>191</v>
      </c>
      <c r="K18" s="18" t="s">
        <v>186</v>
      </c>
      <c r="L18" s="8"/>
    </row>
    <row r="19" spans="1:17" s="7" customFormat="1" ht="283.5" x14ac:dyDescent="0.25">
      <c r="A19" s="27" t="s">
        <v>67</v>
      </c>
      <c r="B19" s="1" t="s">
        <v>18</v>
      </c>
      <c r="C19" s="13"/>
      <c r="D19" s="29"/>
      <c r="E19" s="29"/>
      <c r="F19" s="50"/>
      <c r="G19" s="10">
        <v>1400.9</v>
      </c>
      <c r="H19" s="10">
        <v>1461.1</v>
      </c>
      <c r="I19" s="10">
        <v>1522.4</v>
      </c>
      <c r="J19" s="28" t="s">
        <v>192</v>
      </c>
      <c r="K19" s="12" t="s">
        <v>130</v>
      </c>
      <c r="L19" s="8"/>
    </row>
    <row r="20" spans="1:17" s="7" customFormat="1" ht="210.75" customHeight="1" x14ac:dyDescent="0.25">
      <c r="A20" s="27" t="s">
        <v>84</v>
      </c>
      <c r="B20" s="3" t="s">
        <v>83</v>
      </c>
      <c r="C20" s="13"/>
      <c r="D20" s="29"/>
      <c r="E20" s="29"/>
      <c r="F20" s="50"/>
      <c r="G20" s="10">
        <f>SUM(G21+G24+G25+G38+G53+G58)</f>
        <v>47425.577969999998</v>
      </c>
      <c r="H20" s="10">
        <f>SUM(H21+H24+H25+H38+H53+H58)</f>
        <v>49444.876872709996</v>
      </c>
      <c r="I20" s="10">
        <f>SUM(I21+I24+I25+I38+I53+I58)</f>
        <v>51505.44270136382</v>
      </c>
      <c r="J20" s="17" t="s">
        <v>158</v>
      </c>
      <c r="K20" s="18"/>
      <c r="L20" s="8"/>
    </row>
    <row r="21" spans="1:17" ht="82.5" customHeight="1" x14ac:dyDescent="0.25">
      <c r="A21" s="27" t="s">
        <v>68</v>
      </c>
      <c r="B21" s="3" t="s">
        <v>10</v>
      </c>
      <c r="C21" s="33"/>
      <c r="D21" s="33"/>
      <c r="E21" s="33"/>
      <c r="F21" s="30"/>
      <c r="G21" s="10">
        <f>G22+G23</f>
        <v>15530.5749</v>
      </c>
      <c r="H21" s="10">
        <f>H22+H23</f>
        <v>16198.389620699998</v>
      </c>
      <c r="I21" s="10">
        <f>I22+I23</f>
        <v>16878.7219847694</v>
      </c>
      <c r="J21" s="17" t="s">
        <v>159</v>
      </c>
    </row>
    <row r="22" spans="1:17" ht="210" customHeight="1" x14ac:dyDescent="0.25">
      <c r="A22" s="32" t="s">
        <v>146</v>
      </c>
      <c r="B22" s="21" t="s">
        <v>147</v>
      </c>
      <c r="C22" s="33"/>
      <c r="D22" s="33"/>
      <c r="E22" s="33"/>
      <c r="F22" s="34">
        <v>14914.5</v>
      </c>
      <c r="G22" s="10">
        <f>F22*G1</f>
        <v>15525.994499999999</v>
      </c>
      <c r="H22" s="10">
        <f>G22*H1</f>
        <v>16193.612263499997</v>
      </c>
      <c r="I22" s="10">
        <f>H22*I1</f>
        <v>16873.743978566999</v>
      </c>
      <c r="J22" s="11" t="s">
        <v>177</v>
      </c>
      <c r="K22" s="22" t="s">
        <v>185</v>
      </c>
      <c r="L22" s="8" t="s">
        <v>173</v>
      </c>
    </row>
    <row r="23" spans="1:17" s="7" customFormat="1" ht="256.5" customHeight="1" x14ac:dyDescent="0.25">
      <c r="A23" s="43" t="s">
        <v>85</v>
      </c>
      <c r="B23" s="3" t="s">
        <v>19</v>
      </c>
      <c r="C23" s="33"/>
      <c r="D23" s="33"/>
      <c r="E23" s="33"/>
      <c r="F23" s="30">
        <v>4.4000000000000004</v>
      </c>
      <c r="G23" s="10">
        <f>F23*G1</f>
        <v>4.5804</v>
      </c>
      <c r="H23" s="10">
        <f>G23*H1</f>
        <v>4.7773572</v>
      </c>
      <c r="I23" s="10">
        <f>H23*I1</f>
        <v>4.9780062024000005</v>
      </c>
      <c r="J23" s="57" t="s">
        <v>176</v>
      </c>
      <c r="K23" s="18" t="s">
        <v>145</v>
      </c>
      <c r="L23" s="8"/>
      <c r="M23" s="8"/>
    </row>
    <row r="24" spans="1:17" s="7" customFormat="1" ht="137.25" customHeight="1" x14ac:dyDescent="0.25">
      <c r="A24" s="27" t="s">
        <v>69</v>
      </c>
      <c r="B24" s="3" t="s">
        <v>20</v>
      </c>
      <c r="C24" s="30">
        <v>9910000090</v>
      </c>
      <c r="D24" s="33"/>
      <c r="E24" s="33"/>
      <c r="F24" s="30">
        <v>3369.2</v>
      </c>
      <c r="G24" s="10">
        <v>2856.7</v>
      </c>
      <c r="H24" s="10">
        <v>2956.7</v>
      </c>
      <c r="I24" s="10">
        <v>3059.2</v>
      </c>
      <c r="J24" s="57" t="s">
        <v>116</v>
      </c>
      <c r="K24" s="18" t="s">
        <v>170</v>
      </c>
      <c r="L24" s="8"/>
    </row>
    <row r="25" spans="1:17" ht="263.25" customHeight="1" x14ac:dyDescent="0.25">
      <c r="A25" s="27" t="s">
        <v>71</v>
      </c>
      <c r="B25" s="3" t="s">
        <v>12</v>
      </c>
      <c r="C25" s="30">
        <v>9910000090</v>
      </c>
      <c r="D25" s="33"/>
      <c r="E25" s="33"/>
      <c r="F25" s="34"/>
      <c r="G25" s="15">
        <f>G26+G27+G28+G29+G30+G31+G32+G33+G34+G35+G36+G37</f>
        <v>6827.5234199999995</v>
      </c>
      <c r="H25" s="15">
        <f>H26+H27+H28+H29+H30+H31+H32+H33+H34+H35+H36+H37</f>
        <v>7121.1069270599992</v>
      </c>
      <c r="I25" s="15">
        <f>I26+I27+I28+I29+I30+I31+I32+I33+I34+I35+I36+I37</f>
        <v>7420.1934179965183</v>
      </c>
      <c r="J25" s="57" t="s">
        <v>57</v>
      </c>
      <c r="M25" s="7"/>
    </row>
    <row r="26" spans="1:17" ht="123" customHeight="1" x14ac:dyDescent="0.25">
      <c r="A26" s="27" t="s">
        <v>86</v>
      </c>
      <c r="B26" s="3" t="s">
        <v>21</v>
      </c>
      <c r="C26" s="30">
        <v>9910000090</v>
      </c>
      <c r="D26" s="29"/>
      <c r="E26" s="29"/>
      <c r="F26" s="50">
        <v>721.3</v>
      </c>
      <c r="G26" s="10">
        <f>F26*G1</f>
        <v>750.87329999999986</v>
      </c>
      <c r="H26" s="10">
        <f>G26*$H$1</f>
        <v>783.16085189999978</v>
      </c>
      <c r="I26" s="10">
        <f>H26*$I$1</f>
        <v>816.05360767979982</v>
      </c>
      <c r="J26" s="2" t="s">
        <v>194</v>
      </c>
      <c r="K26" s="4" t="s">
        <v>126</v>
      </c>
    </row>
    <row r="27" spans="1:17" ht="134.25" customHeight="1" x14ac:dyDescent="0.25">
      <c r="A27" s="27" t="s">
        <v>87</v>
      </c>
      <c r="B27" s="3" t="s">
        <v>22</v>
      </c>
      <c r="C27" s="30">
        <v>9910000090</v>
      </c>
      <c r="D27" s="29"/>
      <c r="E27" s="29"/>
      <c r="F27" s="50">
        <v>99</v>
      </c>
      <c r="G27" s="10">
        <f>F27*G1</f>
        <v>103.059</v>
      </c>
      <c r="H27" s="10">
        <f t="shared" ref="H27:H34" si="0">G27*$H$1</f>
        <v>107.49053699999999</v>
      </c>
      <c r="I27" s="10">
        <f t="shared" ref="I27:I34" si="1">H27*$I$1</f>
        <v>112.005139554</v>
      </c>
      <c r="J27" s="2" t="s">
        <v>193</v>
      </c>
      <c r="K27" s="4" t="s">
        <v>121</v>
      </c>
    </row>
    <row r="28" spans="1:17" ht="143.25" customHeight="1" x14ac:dyDescent="0.25">
      <c r="A28" s="27" t="s">
        <v>88</v>
      </c>
      <c r="B28" s="3" t="s">
        <v>23</v>
      </c>
      <c r="C28" s="30">
        <v>9910000090</v>
      </c>
      <c r="D28" s="52"/>
      <c r="E28" s="52"/>
      <c r="F28" s="10">
        <v>53.9</v>
      </c>
      <c r="G28" s="10">
        <f>F28*G1</f>
        <v>56.109899999999996</v>
      </c>
      <c r="H28" s="10">
        <f t="shared" si="0"/>
        <v>58.522625699999992</v>
      </c>
      <c r="I28" s="10">
        <f t="shared" si="1"/>
        <v>60.980575979399994</v>
      </c>
      <c r="J28" s="2" t="s">
        <v>195</v>
      </c>
      <c r="K28" s="4" t="s">
        <v>120</v>
      </c>
      <c r="Q28" s="14"/>
    </row>
    <row r="29" spans="1:17" ht="124.5" customHeight="1" x14ac:dyDescent="0.25">
      <c r="A29" s="27" t="s">
        <v>89</v>
      </c>
      <c r="B29" s="3" t="s">
        <v>24</v>
      </c>
      <c r="C29" s="30">
        <v>9910000090</v>
      </c>
      <c r="D29" s="33"/>
      <c r="E29" s="33"/>
      <c r="F29" s="30">
        <v>72.5</v>
      </c>
      <c r="G29" s="10">
        <f>F29*G1</f>
        <v>75.472499999999997</v>
      </c>
      <c r="H29" s="10">
        <f t="shared" si="0"/>
        <v>78.717817499999995</v>
      </c>
      <c r="I29" s="10">
        <f t="shared" si="1"/>
        <v>82.023965834999998</v>
      </c>
      <c r="J29" s="2" t="s">
        <v>196</v>
      </c>
      <c r="K29" s="4" t="s">
        <v>122</v>
      </c>
    </row>
    <row r="30" spans="1:17" ht="122.25" customHeight="1" x14ac:dyDescent="0.25">
      <c r="A30" s="27" t="s">
        <v>90</v>
      </c>
      <c r="B30" s="3" t="s">
        <v>25</v>
      </c>
      <c r="C30" s="30">
        <v>9910000090</v>
      </c>
      <c r="D30" s="29"/>
      <c r="E30" s="29"/>
      <c r="F30" s="10">
        <v>2719</v>
      </c>
      <c r="G30" s="10">
        <f>F30*G1</f>
        <v>2830.4789999999998</v>
      </c>
      <c r="H30" s="10">
        <f t="shared" si="0"/>
        <v>2952.1895969999996</v>
      </c>
      <c r="I30" s="10">
        <f t="shared" si="1"/>
        <v>3076.1815600739997</v>
      </c>
      <c r="J30" s="2" t="s">
        <v>115</v>
      </c>
      <c r="K30" s="4" t="s">
        <v>160</v>
      </c>
    </row>
    <row r="31" spans="1:17" ht="126" customHeight="1" x14ac:dyDescent="0.25">
      <c r="A31" s="27" t="s">
        <v>91</v>
      </c>
      <c r="B31" s="3" t="s">
        <v>26</v>
      </c>
      <c r="C31" s="30">
        <v>9910000090</v>
      </c>
      <c r="D31" s="33"/>
      <c r="E31" s="33"/>
      <c r="F31" s="30">
        <v>23.8</v>
      </c>
      <c r="G31" s="10">
        <f>F31*G1</f>
        <v>24.7758</v>
      </c>
      <c r="H31" s="10">
        <f t="shared" si="0"/>
        <v>25.841159399999999</v>
      </c>
      <c r="I31" s="10">
        <f t="shared" si="1"/>
        <v>26.9264880948</v>
      </c>
      <c r="J31" s="5" t="s">
        <v>197</v>
      </c>
      <c r="K31" s="4" t="s">
        <v>123</v>
      </c>
    </row>
    <row r="32" spans="1:17" ht="150" customHeight="1" x14ac:dyDescent="0.25">
      <c r="A32" s="27" t="s">
        <v>92</v>
      </c>
      <c r="B32" s="3" t="s">
        <v>27</v>
      </c>
      <c r="C32" s="30">
        <v>9910000090</v>
      </c>
      <c r="D32" s="29"/>
      <c r="E32" s="29"/>
      <c r="F32" s="50">
        <v>99.7</v>
      </c>
      <c r="G32" s="10">
        <f>F32*G1</f>
        <v>103.7877</v>
      </c>
      <c r="H32" s="10">
        <f t="shared" si="0"/>
        <v>108.25057109999999</v>
      </c>
      <c r="I32" s="10">
        <f t="shared" si="1"/>
        <v>112.79709508619999</v>
      </c>
      <c r="J32" s="5" t="s">
        <v>199</v>
      </c>
      <c r="K32" s="4" t="s">
        <v>132</v>
      </c>
    </row>
    <row r="33" spans="1:13" ht="144.75" customHeight="1" x14ac:dyDescent="0.25">
      <c r="A33" s="27" t="s">
        <v>93</v>
      </c>
      <c r="B33" s="3" t="s">
        <v>28</v>
      </c>
      <c r="C33" s="30">
        <v>9910000090</v>
      </c>
      <c r="D33" s="29"/>
      <c r="E33" s="29"/>
      <c r="F33" s="50">
        <v>193.22</v>
      </c>
      <c r="G33" s="10">
        <f>F33*G1</f>
        <v>201.14201999999997</v>
      </c>
      <c r="H33" s="10">
        <f t="shared" si="0"/>
        <v>209.79112685999996</v>
      </c>
      <c r="I33" s="10">
        <f t="shared" si="1"/>
        <v>218.60235418811996</v>
      </c>
      <c r="J33" s="5" t="s">
        <v>198</v>
      </c>
      <c r="K33" s="4" t="s">
        <v>127</v>
      </c>
    </row>
    <row r="34" spans="1:13" ht="138" customHeight="1" x14ac:dyDescent="0.25">
      <c r="A34" s="27" t="s">
        <v>94</v>
      </c>
      <c r="B34" s="6" t="s">
        <v>29</v>
      </c>
      <c r="C34" s="30">
        <v>9910000090</v>
      </c>
      <c r="D34" s="29"/>
      <c r="E34" s="29"/>
      <c r="F34" s="50">
        <v>308</v>
      </c>
      <c r="G34" s="10">
        <f>F34*G1</f>
        <v>320.62799999999999</v>
      </c>
      <c r="H34" s="10">
        <f t="shared" si="0"/>
        <v>334.41500399999995</v>
      </c>
      <c r="I34" s="10">
        <f t="shared" si="1"/>
        <v>348.46043416799995</v>
      </c>
      <c r="J34" s="5" t="s">
        <v>211</v>
      </c>
      <c r="K34" s="4" t="s">
        <v>124</v>
      </c>
    </row>
    <row r="35" spans="1:13" ht="162.75" customHeight="1" x14ac:dyDescent="0.25">
      <c r="A35" s="27" t="s">
        <v>95</v>
      </c>
      <c r="B35" s="6" t="s">
        <v>30</v>
      </c>
      <c r="C35" s="30">
        <v>9910000090</v>
      </c>
      <c r="D35" s="29"/>
      <c r="E35" s="29"/>
      <c r="F35" s="50">
        <v>560.1</v>
      </c>
      <c r="G35" s="10">
        <f>F35*G1</f>
        <v>583.06409999999994</v>
      </c>
      <c r="H35" s="10">
        <f>G35*$H$1</f>
        <v>608.13585629999989</v>
      </c>
      <c r="I35" s="10">
        <f>H35*$I$1</f>
        <v>633.67756226459994</v>
      </c>
      <c r="J35" s="58" t="s">
        <v>212</v>
      </c>
      <c r="K35" s="18" t="s">
        <v>163</v>
      </c>
      <c r="L35" s="8" t="s">
        <v>148</v>
      </c>
    </row>
    <row r="36" spans="1:13" ht="85.5" customHeight="1" x14ac:dyDescent="0.25">
      <c r="A36" s="27" t="s">
        <v>96</v>
      </c>
      <c r="B36" s="6" t="s">
        <v>31</v>
      </c>
      <c r="C36" s="30">
        <v>9910000090</v>
      </c>
      <c r="D36" s="29"/>
      <c r="E36" s="29"/>
      <c r="F36" s="50">
        <v>105.4</v>
      </c>
      <c r="G36" s="10">
        <f>F36*G1</f>
        <v>109.7214</v>
      </c>
      <c r="H36" s="10">
        <f t="shared" ref="H36:H50" si="2">G36*$H$1</f>
        <v>114.4394202</v>
      </c>
      <c r="I36" s="10">
        <f t="shared" ref="I36:I52" si="3">H36*$I$1</f>
        <v>119.2458758484</v>
      </c>
      <c r="J36" s="5" t="s">
        <v>213</v>
      </c>
      <c r="K36" s="4" t="s">
        <v>125</v>
      </c>
    </row>
    <row r="37" spans="1:13" ht="141" customHeight="1" x14ac:dyDescent="0.25">
      <c r="A37" s="27" t="s">
        <v>97</v>
      </c>
      <c r="B37" s="6" t="s">
        <v>174</v>
      </c>
      <c r="C37" s="30">
        <v>9910000090</v>
      </c>
      <c r="D37" s="29"/>
      <c r="E37" s="29"/>
      <c r="F37" s="50">
        <v>1602.7</v>
      </c>
      <c r="G37" s="10">
        <f>F37*G1</f>
        <v>1668.4106999999999</v>
      </c>
      <c r="H37" s="10">
        <f t="shared" si="2"/>
        <v>1740.1523600999997</v>
      </c>
      <c r="I37" s="10">
        <f t="shared" si="3"/>
        <v>1813.2387592241996</v>
      </c>
      <c r="J37" s="5" t="s">
        <v>214</v>
      </c>
      <c r="K37" s="18" t="s">
        <v>180</v>
      </c>
      <c r="L37" s="8" t="s">
        <v>169</v>
      </c>
    </row>
    <row r="38" spans="1:13" ht="353.25" customHeight="1" x14ac:dyDescent="0.25">
      <c r="A38" s="35" t="s">
        <v>63</v>
      </c>
      <c r="B38" s="6" t="s">
        <v>32</v>
      </c>
      <c r="C38" s="30">
        <v>9910000090</v>
      </c>
      <c r="D38" s="29"/>
      <c r="E38" s="29"/>
      <c r="F38" s="50"/>
      <c r="G38" s="10">
        <f>G39+G42+G43+G44+G45+G46+G47+G48+G49+G50+G51+G52</f>
        <v>8750.5670499999997</v>
      </c>
      <c r="H38" s="10">
        <f>H39+H42+H43+H44+H45+H46+H47+H48+H49+H50+H51+H52</f>
        <v>9134.5210331499984</v>
      </c>
      <c r="I38" s="10">
        <f>I39+I42+I43+I44+I45+I46+I47+I48+I49+I50+I51+I52</f>
        <v>9509.1839165422989</v>
      </c>
      <c r="J38" s="58" t="s">
        <v>58</v>
      </c>
    </row>
    <row r="39" spans="1:13" ht="75" customHeight="1" x14ac:dyDescent="0.25">
      <c r="A39" s="27" t="s">
        <v>98</v>
      </c>
      <c r="B39" s="6" t="s">
        <v>33</v>
      </c>
      <c r="C39" s="30">
        <v>9910000090</v>
      </c>
      <c r="D39" s="29"/>
      <c r="E39" s="29">
        <v>226</v>
      </c>
      <c r="F39" s="50">
        <f>F40+F41</f>
        <v>732.75</v>
      </c>
      <c r="G39" s="50">
        <f>G40+G41</f>
        <v>768.72474999999997</v>
      </c>
      <c r="H39" s="50">
        <f>H40+H41</f>
        <v>801.4236142499999</v>
      </c>
      <c r="I39" s="50">
        <f>I40+I41</f>
        <v>834.52920604849987</v>
      </c>
      <c r="J39" s="58" t="s">
        <v>134</v>
      </c>
      <c r="K39" s="18"/>
    </row>
    <row r="40" spans="1:13" ht="126.75" customHeight="1" x14ac:dyDescent="0.25">
      <c r="A40" s="27" t="s">
        <v>99</v>
      </c>
      <c r="B40" s="20" t="s">
        <v>34</v>
      </c>
      <c r="C40" s="30">
        <v>9910000090</v>
      </c>
      <c r="D40" s="29"/>
      <c r="E40" s="29"/>
      <c r="F40" s="50">
        <v>248</v>
      </c>
      <c r="G40" s="10">
        <v>264.10000000000002</v>
      </c>
      <c r="H40" s="10">
        <v>275.10000000000002</v>
      </c>
      <c r="I40" s="10">
        <v>286.10000000000002</v>
      </c>
      <c r="J40" s="58" t="s">
        <v>216</v>
      </c>
      <c r="K40" s="18" t="s">
        <v>133</v>
      </c>
    </row>
    <row r="41" spans="1:13" ht="162" customHeight="1" x14ac:dyDescent="0.25">
      <c r="A41" s="27" t="s">
        <v>100</v>
      </c>
      <c r="B41" s="20" t="s">
        <v>35</v>
      </c>
      <c r="C41" s="30">
        <v>9910000090</v>
      </c>
      <c r="D41" s="29"/>
      <c r="E41" s="29" t="s">
        <v>151</v>
      </c>
      <c r="F41" s="50">
        <v>484.75</v>
      </c>
      <c r="G41" s="10">
        <f>F41*G1</f>
        <v>504.62474999999995</v>
      </c>
      <c r="H41" s="10">
        <f>G41*H1</f>
        <v>526.32361424999988</v>
      </c>
      <c r="I41" s="10">
        <f>H41*I1</f>
        <v>548.42920604849985</v>
      </c>
      <c r="J41" s="58" t="s">
        <v>215</v>
      </c>
      <c r="K41" s="18" t="s">
        <v>183</v>
      </c>
      <c r="L41" s="8" t="s">
        <v>173</v>
      </c>
    </row>
    <row r="42" spans="1:13" ht="169.5" customHeight="1" x14ac:dyDescent="0.25">
      <c r="A42" s="27" t="s">
        <v>101</v>
      </c>
      <c r="B42" s="20" t="s">
        <v>36</v>
      </c>
      <c r="C42" s="30">
        <v>9910000090</v>
      </c>
      <c r="D42" s="29"/>
      <c r="E42" s="29"/>
      <c r="F42" s="50">
        <v>381.3</v>
      </c>
      <c r="G42" s="10">
        <f>F42*G1</f>
        <v>396.93329999999997</v>
      </c>
      <c r="H42" s="10">
        <f t="shared" si="2"/>
        <v>414.00143189999994</v>
      </c>
      <c r="I42" s="10">
        <f t="shared" si="3"/>
        <v>431.38949203979996</v>
      </c>
      <c r="J42" s="59" t="s">
        <v>200</v>
      </c>
      <c r="K42" s="12" t="s">
        <v>168</v>
      </c>
      <c r="L42" s="8" t="s">
        <v>143</v>
      </c>
    </row>
    <row r="43" spans="1:13" ht="114.75" customHeight="1" x14ac:dyDescent="0.25">
      <c r="A43" s="27" t="s">
        <v>102</v>
      </c>
      <c r="B43" s="28" t="s">
        <v>37</v>
      </c>
      <c r="C43" s="30">
        <v>9910000090</v>
      </c>
      <c r="D43" s="29"/>
      <c r="E43" s="29"/>
      <c r="F43" s="50">
        <v>55.8</v>
      </c>
      <c r="G43" s="10">
        <v>38.700000000000003</v>
      </c>
      <c r="H43" s="10">
        <v>48.4</v>
      </c>
      <c r="I43" s="10">
        <v>42</v>
      </c>
      <c r="J43" s="5" t="s">
        <v>201</v>
      </c>
      <c r="K43" s="4" t="s">
        <v>135</v>
      </c>
    </row>
    <row r="44" spans="1:13" ht="129" customHeight="1" x14ac:dyDescent="0.25">
      <c r="A44" s="27" t="s">
        <v>103</v>
      </c>
      <c r="B44" s="3" t="s">
        <v>38</v>
      </c>
      <c r="C44" s="30">
        <v>9910000090</v>
      </c>
      <c r="D44" s="29"/>
      <c r="E44" s="29"/>
      <c r="F44" s="50">
        <v>4152.3</v>
      </c>
      <c r="G44" s="10">
        <f>F44*G1</f>
        <v>4322.5442999999996</v>
      </c>
      <c r="H44" s="10">
        <f t="shared" si="2"/>
        <v>4508.4137048999992</v>
      </c>
      <c r="I44" s="10">
        <f t="shared" si="3"/>
        <v>4697.7670805057996</v>
      </c>
      <c r="J44" s="5" t="s">
        <v>202</v>
      </c>
      <c r="K44" s="4" t="s">
        <v>161</v>
      </c>
    </row>
    <row r="45" spans="1:13" ht="150" customHeight="1" x14ac:dyDescent="0.25">
      <c r="A45" s="27" t="s">
        <v>104</v>
      </c>
      <c r="B45" s="3" t="s">
        <v>39</v>
      </c>
      <c r="C45" s="30">
        <v>9910000090</v>
      </c>
      <c r="D45" s="33"/>
      <c r="E45" s="33"/>
      <c r="F45" s="30">
        <v>126.6</v>
      </c>
      <c r="G45" s="10">
        <f>F45*G1</f>
        <v>131.79059999999998</v>
      </c>
      <c r="H45" s="10">
        <f t="shared" si="2"/>
        <v>137.45759579999998</v>
      </c>
      <c r="I45" s="10">
        <f t="shared" si="3"/>
        <v>143.23081482359999</v>
      </c>
      <c r="J45" s="2" t="s">
        <v>203</v>
      </c>
      <c r="K45" s="4" t="s">
        <v>149</v>
      </c>
    </row>
    <row r="46" spans="1:13" s="7" customFormat="1" ht="372" customHeight="1" x14ac:dyDescent="0.25">
      <c r="A46" s="27" t="s">
        <v>105</v>
      </c>
      <c r="B46" s="3" t="s">
        <v>40</v>
      </c>
      <c r="C46" s="30">
        <v>9910000090</v>
      </c>
      <c r="D46" s="29"/>
      <c r="E46" s="29"/>
      <c r="F46" s="50">
        <v>5.7</v>
      </c>
      <c r="G46" s="10">
        <f>F46*G1</f>
        <v>5.9337</v>
      </c>
      <c r="H46" s="10">
        <f t="shared" si="2"/>
        <v>6.1888490999999997</v>
      </c>
      <c r="I46" s="10">
        <f t="shared" si="3"/>
        <v>6.4487807622000002</v>
      </c>
      <c r="J46" s="57" t="s">
        <v>217</v>
      </c>
      <c r="K46" s="18" t="s">
        <v>167</v>
      </c>
      <c r="L46" s="8" t="s">
        <v>143</v>
      </c>
      <c r="M46" s="8"/>
    </row>
    <row r="47" spans="1:13" s="7" customFormat="1" ht="194.25" customHeight="1" x14ac:dyDescent="0.25">
      <c r="A47" s="27" t="s">
        <v>106</v>
      </c>
      <c r="B47" s="3" t="s">
        <v>41</v>
      </c>
      <c r="C47" s="30">
        <v>9910000090</v>
      </c>
      <c r="D47" s="29"/>
      <c r="E47" s="29"/>
      <c r="F47" s="53">
        <v>128.30000000000001</v>
      </c>
      <c r="G47" s="10">
        <f>F47*G1</f>
        <v>133.56030000000001</v>
      </c>
      <c r="H47" s="10">
        <f t="shared" si="2"/>
        <v>139.30339290000001</v>
      </c>
      <c r="I47" s="10">
        <f t="shared" si="3"/>
        <v>145.1541354018</v>
      </c>
      <c r="J47" s="2" t="s">
        <v>218</v>
      </c>
      <c r="K47" s="4" t="s">
        <v>166</v>
      </c>
      <c r="L47" s="8"/>
    </row>
    <row r="48" spans="1:13" s="7" customFormat="1" ht="183" customHeight="1" x14ac:dyDescent="0.25">
      <c r="A48" s="27" t="s">
        <v>107</v>
      </c>
      <c r="B48" s="3" t="s">
        <v>42</v>
      </c>
      <c r="C48" s="30">
        <v>9910000090</v>
      </c>
      <c r="D48" s="33"/>
      <c r="E48" s="33"/>
      <c r="F48" s="54">
        <v>1800</v>
      </c>
      <c r="G48" s="10">
        <f>F48*G1</f>
        <v>1873.8</v>
      </c>
      <c r="H48" s="10">
        <f t="shared" si="2"/>
        <v>1954.3733999999997</v>
      </c>
      <c r="I48" s="10">
        <f t="shared" si="3"/>
        <v>2036.4570827999999</v>
      </c>
      <c r="J48" s="56" t="s">
        <v>204</v>
      </c>
      <c r="K48" s="4" t="s">
        <v>181</v>
      </c>
      <c r="L48" s="8" t="s">
        <v>173</v>
      </c>
    </row>
    <row r="49" spans="1:17" s="7" customFormat="1" ht="105.75" customHeight="1" x14ac:dyDescent="0.25">
      <c r="A49" s="27" t="s">
        <v>108</v>
      </c>
      <c r="B49" s="3" t="s">
        <v>43</v>
      </c>
      <c r="C49" s="30">
        <v>9910000090</v>
      </c>
      <c r="D49" s="33"/>
      <c r="E49" s="33"/>
      <c r="F49" s="30">
        <v>1.5</v>
      </c>
      <c r="G49" s="10">
        <f>F49*G1</f>
        <v>1.5614999999999999</v>
      </c>
      <c r="H49" s="10">
        <f t="shared" si="2"/>
        <v>1.6286444999999998</v>
      </c>
      <c r="I49" s="10">
        <f t="shared" si="3"/>
        <v>1.697047569</v>
      </c>
      <c r="J49" s="60" t="s">
        <v>205</v>
      </c>
      <c r="K49" s="36" t="s">
        <v>144</v>
      </c>
      <c r="L49" s="37"/>
      <c r="N49" s="38"/>
      <c r="O49" s="38"/>
      <c r="P49" s="38"/>
      <c r="Q49" s="38"/>
    </row>
    <row r="50" spans="1:17" s="7" customFormat="1" ht="180.75" customHeight="1" x14ac:dyDescent="0.25">
      <c r="A50" s="27" t="s">
        <v>109</v>
      </c>
      <c r="B50" s="3" t="s">
        <v>44</v>
      </c>
      <c r="C50" s="30">
        <v>9910000090</v>
      </c>
      <c r="D50" s="33"/>
      <c r="E50" s="33"/>
      <c r="F50" s="30">
        <v>140.6</v>
      </c>
      <c r="G50" s="10">
        <f>F50*G1</f>
        <v>146.3646</v>
      </c>
      <c r="H50" s="10">
        <f t="shared" si="2"/>
        <v>152.65827779999998</v>
      </c>
      <c r="I50" s="10">
        <f t="shared" si="3"/>
        <v>159.06992546759997</v>
      </c>
      <c r="J50" s="56" t="s">
        <v>206</v>
      </c>
      <c r="K50" s="19" t="s">
        <v>164</v>
      </c>
      <c r="L50" s="39" t="s">
        <v>148</v>
      </c>
      <c r="M50" s="38"/>
      <c r="N50" s="38"/>
      <c r="O50" s="38"/>
      <c r="P50" s="38"/>
      <c r="Q50" s="38"/>
    </row>
    <row r="51" spans="1:17" s="7" customFormat="1" ht="146.25" customHeight="1" x14ac:dyDescent="0.25">
      <c r="A51" s="27" t="s">
        <v>110</v>
      </c>
      <c r="B51" s="3" t="s">
        <v>45</v>
      </c>
      <c r="C51" s="30">
        <v>9910000090</v>
      </c>
      <c r="D51" s="29"/>
      <c r="E51" s="29"/>
      <c r="F51" s="50">
        <v>174</v>
      </c>
      <c r="G51" s="10">
        <f>F51*G1</f>
        <v>181.13399999999999</v>
      </c>
      <c r="H51" s="10">
        <f>G51*$H$1</f>
        <v>188.92276199999998</v>
      </c>
      <c r="I51" s="10">
        <f>H51*$I$1</f>
        <v>196.85751800399999</v>
      </c>
      <c r="J51" s="57" t="s">
        <v>207</v>
      </c>
      <c r="K51" s="12" t="s">
        <v>150</v>
      </c>
      <c r="L51" s="8" t="s">
        <v>140</v>
      </c>
      <c r="M51" s="38"/>
    </row>
    <row r="52" spans="1:17" s="7" customFormat="1" ht="151.5" customHeight="1" x14ac:dyDescent="0.25">
      <c r="A52" s="27" t="s">
        <v>111</v>
      </c>
      <c r="B52" s="3" t="s">
        <v>46</v>
      </c>
      <c r="C52" s="30">
        <v>9910000090</v>
      </c>
      <c r="D52" s="29"/>
      <c r="E52" s="29"/>
      <c r="F52" s="50">
        <v>720</v>
      </c>
      <c r="G52" s="10">
        <f>F52*G1</f>
        <v>749.52</v>
      </c>
      <c r="H52" s="10">
        <f>G52*$H$1</f>
        <v>781.74935999999991</v>
      </c>
      <c r="I52" s="10">
        <f t="shared" si="3"/>
        <v>814.58283311999992</v>
      </c>
      <c r="J52" s="2" t="s">
        <v>208</v>
      </c>
      <c r="K52" s="4" t="s">
        <v>182</v>
      </c>
      <c r="L52" s="8" t="s">
        <v>139</v>
      </c>
    </row>
    <row r="53" spans="1:17" s="7" customFormat="1" ht="143.25" customHeight="1" x14ac:dyDescent="0.25">
      <c r="A53" s="27" t="s">
        <v>61</v>
      </c>
      <c r="B53" s="3" t="s">
        <v>47</v>
      </c>
      <c r="C53" s="30">
        <v>9910000090</v>
      </c>
      <c r="D53" s="29"/>
      <c r="E53" s="29">
        <v>310</v>
      </c>
      <c r="F53" s="50"/>
      <c r="G53" s="10">
        <f>G54+G55+G56+G57</f>
        <v>1390.8139999999999</v>
      </c>
      <c r="H53" s="10">
        <f>H54+H55+H56+H57</f>
        <v>1450.6153019999999</v>
      </c>
      <c r="I53" s="10">
        <f>I54+I55+I56+I57</f>
        <v>1511.5292446839999</v>
      </c>
      <c r="J53" s="56" t="s">
        <v>141</v>
      </c>
      <c r="K53" s="12"/>
      <c r="L53" s="8"/>
    </row>
    <row r="54" spans="1:17" s="7" customFormat="1" ht="198" customHeight="1" x14ac:dyDescent="0.25">
      <c r="A54" s="27" t="s">
        <v>62</v>
      </c>
      <c r="B54" s="3" t="s">
        <v>48</v>
      </c>
      <c r="C54" s="30">
        <v>9910000090</v>
      </c>
      <c r="D54" s="33"/>
      <c r="E54" s="30">
        <v>310</v>
      </c>
      <c r="F54" s="30">
        <v>776</v>
      </c>
      <c r="G54" s="15">
        <v>605.9</v>
      </c>
      <c r="H54" s="15">
        <v>631.95000000000005</v>
      </c>
      <c r="I54" s="15">
        <v>658.48</v>
      </c>
      <c r="J54" s="61" t="s">
        <v>137</v>
      </c>
      <c r="K54" s="18" t="s">
        <v>136</v>
      </c>
      <c r="L54" s="8"/>
    </row>
    <row r="55" spans="1:17" s="7" customFormat="1" ht="168.75" customHeight="1" x14ac:dyDescent="0.25">
      <c r="A55" s="27" t="s">
        <v>72</v>
      </c>
      <c r="B55" s="3" t="s">
        <v>49</v>
      </c>
      <c r="C55" s="30">
        <v>9910000090</v>
      </c>
      <c r="D55" s="29"/>
      <c r="E55" s="29">
        <v>310</v>
      </c>
      <c r="F55" s="50">
        <v>257</v>
      </c>
      <c r="G55" s="15">
        <f>F55*G1</f>
        <v>267.53699999999998</v>
      </c>
      <c r="H55" s="15">
        <f>G55*$H$1</f>
        <v>279.04109099999994</v>
      </c>
      <c r="I55" s="15">
        <f>H55*$I$1</f>
        <v>290.76081682199992</v>
      </c>
      <c r="J55" s="9" t="s">
        <v>209</v>
      </c>
      <c r="K55" s="4" t="s">
        <v>128</v>
      </c>
      <c r="L55" s="8"/>
    </row>
    <row r="56" spans="1:17" s="7" customFormat="1" ht="125.25" customHeight="1" x14ac:dyDescent="0.25">
      <c r="A56" s="27" t="s">
        <v>76</v>
      </c>
      <c r="B56" s="3" t="s">
        <v>50</v>
      </c>
      <c r="C56" s="30">
        <v>9910000090</v>
      </c>
      <c r="D56" s="29"/>
      <c r="E56" s="29">
        <v>310</v>
      </c>
      <c r="F56" s="50">
        <v>297.8</v>
      </c>
      <c r="G56" s="15">
        <f>F56*G1</f>
        <v>310.00979999999998</v>
      </c>
      <c r="H56" s="15">
        <f t="shared" ref="H56:H62" si="4">G56*$H$1</f>
        <v>323.34022139999996</v>
      </c>
      <c r="I56" s="15">
        <f t="shared" ref="I56:I62" si="5">H56*$I$1</f>
        <v>336.92051069879994</v>
      </c>
      <c r="J56" s="9" t="s">
        <v>219</v>
      </c>
      <c r="K56" s="18" t="s">
        <v>171</v>
      </c>
      <c r="L56" s="8"/>
    </row>
    <row r="57" spans="1:17" s="7" customFormat="1" ht="150.75" customHeight="1" x14ac:dyDescent="0.25">
      <c r="A57" s="27" t="s">
        <v>112</v>
      </c>
      <c r="B57" s="3" t="s">
        <v>51</v>
      </c>
      <c r="C57" s="30">
        <v>9910000090</v>
      </c>
      <c r="D57" s="29"/>
      <c r="E57" s="29">
        <v>310</v>
      </c>
      <c r="F57" s="50">
        <v>199.2</v>
      </c>
      <c r="G57" s="15">
        <f>F57*G1</f>
        <v>207.36719999999997</v>
      </c>
      <c r="H57" s="15">
        <f t="shared" si="4"/>
        <v>216.28398959999996</v>
      </c>
      <c r="I57" s="15">
        <f t="shared" si="5"/>
        <v>225.36791716319996</v>
      </c>
      <c r="J57" s="9" t="s">
        <v>220</v>
      </c>
      <c r="K57" s="18" t="s">
        <v>172</v>
      </c>
      <c r="L57" s="8"/>
    </row>
    <row r="58" spans="1:17" s="7" customFormat="1" ht="130.5" customHeight="1" x14ac:dyDescent="0.25">
      <c r="A58" s="27" t="s">
        <v>73</v>
      </c>
      <c r="B58" s="3" t="s">
        <v>113</v>
      </c>
      <c r="C58" s="30">
        <v>9910000090</v>
      </c>
      <c r="D58" s="29"/>
      <c r="E58" s="29"/>
      <c r="F58" s="50"/>
      <c r="G58" s="15">
        <f>G59+G60+G61+G62</f>
        <v>12069.3986</v>
      </c>
      <c r="H58" s="15">
        <f>H59+H60+H61+H62</f>
        <v>12583.5439898</v>
      </c>
      <c r="I58" s="15">
        <f>I59+I60+I61+I62</f>
        <v>13126.6141373716</v>
      </c>
      <c r="J58" s="62" t="s">
        <v>142</v>
      </c>
      <c r="K58" s="18"/>
      <c r="L58" s="8"/>
    </row>
    <row r="59" spans="1:17" s="7" customFormat="1" ht="195.75" customHeight="1" x14ac:dyDescent="0.25">
      <c r="A59" s="27" t="s">
        <v>77</v>
      </c>
      <c r="B59" s="3" t="s">
        <v>52</v>
      </c>
      <c r="C59" s="30">
        <v>9910000090</v>
      </c>
      <c r="D59" s="29"/>
      <c r="E59" s="29">
        <v>349</v>
      </c>
      <c r="F59" s="50">
        <v>375</v>
      </c>
      <c r="G59" s="15">
        <f>F59*G1</f>
        <v>390.375</v>
      </c>
      <c r="H59" s="15">
        <f t="shared" si="4"/>
        <v>407.16112499999997</v>
      </c>
      <c r="I59" s="15">
        <f t="shared" si="5"/>
        <v>424.26189224999996</v>
      </c>
      <c r="J59" s="61" t="s">
        <v>221</v>
      </c>
      <c r="K59" s="18" t="s">
        <v>184</v>
      </c>
      <c r="L59" s="8" t="s">
        <v>173</v>
      </c>
    </row>
    <row r="60" spans="1:17" s="7" customFormat="1" ht="144" customHeight="1" x14ac:dyDescent="0.25">
      <c r="A60" s="27" t="s">
        <v>78</v>
      </c>
      <c r="B60" s="3" t="s">
        <v>53</v>
      </c>
      <c r="C60" s="30">
        <v>9910000090</v>
      </c>
      <c r="D60" s="29"/>
      <c r="E60" s="29">
        <v>346</v>
      </c>
      <c r="F60" s="50">
        <v>941.6</v>
      </c>
      <c r="G60" s="15">
        <v>1125.19</v>
      </c>
      <c r="H60" s="15">
        <v>1173.5899999999999</v>
      </c>
      <c r="I60" s="15">
        <v>1222.8699999999999</v>
      </c>
      <c r="J60" s="61" t="s">
        <v>138</v>
      </c>
      <c r="K60" s="18" t="s">
        <v>118</v>
      </c>
      <c r="L60" s="8"/>
    </row>
    <row r="61" spans="1:17" s="7" customFormat="1" ht="170.25" customHeight="1" x14ac:dyDescent="0.25">
      <c r="A61" s="27" t="s">
        <v>79</v>
      </c>
      <c r="B61" s="3" t="s">
        <v>54</v>
      </c>
      <c r="C61" s="30">
        <v>9910000090</v>
      </c>
      <c r="D61" s="29"/>
      <c r="E61" s="29">
        <v>346</v>
      </c>
      <c r="F61" s="50">
        <v>551.4</v>
      </c>
      <c r="G61" s="15">
        <v>571.05999999999995</v>
      </c>
      <c r="H61" s="15">
        <v>590.76</v>
      </c>
      <c r="I61" s="15">
        <v>630.14400000000001</v>
      </c>
      <c r="J61" s="62" t="s">
        <v>210</v>
      </c>
      <c r="K61" s="18" t="s">
        <v>119</v>
      </c>
      <c r="L61" s="8"/>
    </row>
    <row r="62" spans="1:17" s="7" customFormat="1" ht="131.25" customHeight="1" x14ac:dyDescent="0.25">
      <c r="A62" s="27" t="s">
        <v>80</v>
      </c>
      <c r="B62" s="3" t="s">
        <v>114</v>
      </c>
      <c r="C62" s="30">
        <v>9910000090</v>
      </c>
      <c r="D62" s="29"/>
      <c r="E62" s="29">
        <v>346</v>
      </c>
      <c r="F62" s="50">
        <v>9589.6</v>
      </c>
      <c r="G62" s="15">
        <f>F62*G1</f>
        <v>9982.7736000000004</v>
      </c>
      <c r="H62" s="15">
        <f t="shared" si="4"/>
        <v>10412.0328648</v>
      </c>
      <c r="I62" s="15">
        <f t="shared" si="5"/>
        <v>10849.3382451216</v>
      </c>
      <c r="J62" s="62" t="s">
        <v>222</v>
      </c>
      <c r="K62" s="18" t="s">
        <v>175</v>
      </c>
      <c r="L62" s="8"/>
    </row>
    <row r="63" spans="1:17" x14ac:dyDescent="0.25">
      <c r="J63" s="70"/>
      <c r="M63" s="7"/>
    </row>
    <row r="64" spans="1:17" x14ac:dyDescent="0.25">
      <c r="J64" s="70"/>
    </row>
    <row r="65" spans="2:10" hidden="1" x14ac:dyDescent="0.25">
      <c r="B65" s="24" t="s">
        <v>162</v>
      </c>
      <c r="G65" s="40">
        <f>G9+G20</f>
        <v>50366.099170000001</v>
      </c>
      <c r="H65" s="40">
        <f>H9+H20</f>
        <v>52485.580384309993</v>
      </c>
      <c r="I65" s="40">
        <f>I9+I20</f>
        <v>54648.177960451023</v>
      </c>
      <c r="J65" s="63"/>
    </row>
    <row r="66" spans="2:10" hidden="1" x14ac:dyDescent="0.25">
      <c r="J66" s="64"/>
    </row>
    <row r="67" spans="2:10" hidden="1" x14ac:dyDescent="0.25">
      <c r="B67" s="24" t="s">
        <v>165</v>
      </c>
      <c r="G67" s="8">
        <v>34006.800000000003</v>
      </c>
      <c r="J67" s="64"/>
    </row>
    <row r="68" spans="2:10" x14ac:dyDescent="0.25">
      <c r="J68" s="65"/>
    </row>
    <row r="69" spans="2:10" x14ac:dyDescent="0.25">
      <c r="J69" s="64"/>
    </row>
    <row r="70" spans="2:10" x14ac:dyDescent="0.25">
      <c r="J70" s="64"/>
    </row>
    <row r="71" spans="2:10" x14ac:dyDescent="0.25">
      <c r="J71" s="65"/>
    </row>
    <row r="72" spans="2:10" x14ac:dyDescent="0.25">
      <c r="J72" s="65"/>
    </row>
    <row r="73" spans="2:10" x14ac:dyDescent="0.25">
      <c r="J73" s="65"/>
    </row>
    <row r="74" spans="2:10" x14ac:dyDescent="0.25">
      <c r="J74" s="64"/>
    </row>
    <row r="75" spans="2:10" x14ac:dyDescent="0.25">
      <c r="J75" s="64"/>
    </row>
    <row r="76" spans="2:10" x14ac:dyDescent="0.25">
      <c r="J76" s="64"/>
    </row>
    <row r="77" spans="2:10" x14ac:dyDescent="0.25">
      <c r="J77" s="65"/>
    </row>
    <row r="78" spans="2:10" x14ac:dyDescent="0.25">
      <c r="J78" s="65"/>
    </row>
    <row r="79" spans="2:10" x14ac:dyDescent="0.25">
      <c r="J79" s="66"/>
    </row>
    <row r="80" spans="2:10" x14ac:dyDescent="0.25">
      <c r="J80" s="64"/>
    </row>
    <row r="81" spans="10:10" x14ac:dyDescent="0.25">
      <c r="J81" s="64"/>
    </row>
    <row r="82" spans="10:10" x14ac:dyDescent="0.25">
      <c r="J82" s="64"/>
    </row>
    <row r="83" spans="10:10" x14ac:dyDescent="0.25">
      <c r="J83" s="64"/>
    </row>
    <row r="84" spans="10:10" x14ac:dyDescent="0.25">
      <c r="J84" s="64"/>
    </row>
    <row r="85" spans="10:10" x14ac:dyDescent="0.25">
      <c r="J85" s="64"/>
    </row>
    <row r="86" spans="10:10" x14ac:dyDescent="0.25">
      <c r="J86" s="64"/>
    </row>
    <row r="87" spans="10:10" x14ac:dyDescent="0.25">
      <c r="J87" s="64"/>
    </row>
    <row r="88" spans="10:10" x14ac:dyDescent="0.25">
      <c r="J88" s="67"/>
    </row>
    <row r="89" spans="10:10" x14ac:dyDescent="0.25">
      <c r="J89" s="67"/>
    </row>
    <row r="90" spans="10:10" x14ac:dyDescent="0.25">
      <c r="J90" s="67"/>
    </row>
    <row r="91" spans="10:10" x14ac:dyDescent="0.25">
      <c r="J91" s="67"/>
    </row>
    <row r="92" spans="10:10" x14ac:dyDescent="0.25">
      <c r="J92" s="67"/>
    </row>
    <row r="93" spans="10:10" x14ac:dyDescent="0.25">
      <c r="J93" s="67"/>
    </row>
    <row r="94" spans="10:10" x14ac:dyDescent="0.25">
      <c r="J94" s="67"/>
    </row>
    <row r="95" spans="10:10" x14ac:dyDescent="0.25">
      <c r="J95" s="67"/>
    </row>
    <row r="96" spans="10:10" x14ac:dyDescent="0.25">
      <c r="J96" s="67"/>
    </row>
    <row r="97" spans="10:10" x14ac:dyDescent="0.25">
      <c r="J97" s="67"/>
    </row>
    <row r="98" spans="10:10" x14ac:dyDescent="0.25">
      <c r="J98" s="67"/>
    </row>
    <row r="99" spans="10:10" x14ac:dyDescent="0.25">
      <c r="J99" s="67"/>
    </row>
    <row r="100" spans="10:10" x14ac:dyDescent="0.25">
      <c r="J100" s="67"/>
    </row>
    <row r="101" spans="10:10" x14ac:dyDescent="0.25">
      <c r="J101" s="67"/>
    </row>
    <row r="102" spans="10:10" x14ac:dyDescent="0.25">
      <c r="J102" s="64"/>
    </row>
    <row r="103" spans="10:10" x14ac:dyDescent="0.25">
      <c r="J103" s="64"/>
    </row>
    <row r="104" spans="10:10" x14ac:dyDescent="0.25">
      <c r="J104" s="64"/>
    </row>
    <row r="105" spans="10:10" x14ac:dyDescent="0.25">
      <c r="J105" s="64"/>
    </row>
    <row r="106" spans="10:10" x14ac:dyDescent="0.25">
      <c r="J106" s="64"/>
    </row>
    <row r="107" spans="10:10" x14ac:dyDescent="0.25">
      <c r="J107" s="64"/>
    </row>
    <row r="108" spans="10:10" x14ac:dyDescent="0.25">
      <c r="J108" s="64"/>
    </row>
    <row r="109" spans="10:10" x14ac:dyDescent="0.25">
      <c r="J109" s="64"/>
    </row>
    <row r="110" spans="10:10" x14ac:dyDescent="0.25">
      <c r="J110" s="64"/>
    </row>
    <row r="111" spans="10:10" x14ac:dyDescent="0.25">
      <c r="J111" s="68"/>
    </row>
    <row r="112" spans="10:10" x14ac:dyDescent="0.25">
      <c r="J112" s="68"/>
    </row>
    <row r="113" spans="10:10" x14ac:dyDescent="0.25">
      <c r="J113" s="68"/>
    </row>
    <row r="114" spans="10:10" x14ac:dyDescent="0.25">
      <c r="J114" s="68"/>
    </row>
    <row r="115" spans="10:10" x14ac:dyDescent="0.25">
      <c r="J115" s="68"/>
    </row>
    <row r="116" spans="10:10" x14ac:dyDescent="0.25">
      <c r="J116" s="68"/>
    </row>
    <row r="117" spans="10:10" x14ac:dyDescent="0.25">
      <c r="J117" s="68"/>
    </row>
    <row r="118" spans="10:10" x14ac:dyDescent="0.25">
      <c r="J118" s="68"/>
    </row>
    <row r="119" spans="10:10" x14ac:dyDescent="0.25">
      <c r="J119" s="68"/>
    </row>
    <row r="120" spans="10:10" x14ac:dyDescent="0.25">
      <c r="J120" s="69"/>
    </row>
    <row r="121" spans="10:10" x14ac:dyDescent="0.25">
      <c r="J121" s="37"/>
    </row>
    <row r="122" spans="10:10" x14ac:dyDescent="0.25">
      <c r="J122" s="37"/>
    </row>
    <row r="123" spans="10:10" x14ac:dyDescent="0.25">
      <c r="J123" s="37"/>
    </row>
    <row r="124" spans="10:10" x14ac:dyDescent="0.25">
      <c r="J124" s="37"/>
    </row>
  </sheetData>
  <mergeCells count="9">
    <mergeCell ref="J63:J64"/>
    <mergeCell ref="J6:J7"/>
    <mergeCell ref="A3:J3"/>
    <mergeCell ref="A6:A7"/>
    <mergeCell ref="B6:B7"/>
    <mergeCell ref="C6:C7"/>
    <mergeCell ref="D6:D7"/>
    <mergeCell ref="E6:E7"/>
    <mergeCell ref="G6:I6"/>
  </mergeCells>
  <pageMargins left="0.70866141732283472" right="0.51181102362204722" top="0.74803149606299213" bottom="0.74803149606299213" header="0.31496062992125984" footer="0.31496062992125984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2021-2023</vt:lpstr>
      <vt:lpstr>'2021-2023'!Область_печати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Мошников Константин Владимирович</dc:creator>
  <cp:lastModifiedBy>Толстенева Наталья Сергеевна</cp:lastModifiedBy>
  <cp:lastPrinted>2020-06-16T13:29:26Z</cp:lastPrinted>
  <dcterms:created xsi:type="dcterms:W3CDTF">2019-05-28T11:48:15Z</dcterms:created>
  <dcterms:modified xsi:type="dcterms:W3CDTF">2020-06-16T13:31:21Z</dcterms:modified>
</cp:coreProperties>
</file>